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бесплатно" sheetId="1" r:id="rId4"/>
    <sheet state="visible" name="платно" sheetId="2" r:id="rId5"/>
  </sheets>
  <definedNames/>
  <calcPr/>
</workbook>
</file>

<file path=xl/sharedStrings.xml><?xml version="1.0" encoding="utf-8"?>
<sst xmlns="http://schemas.openxmlformats.org/spreadsheetml/2006/main" count="207" uniqueCount="69">
  <si>
    <t>Школа</t>
  </si>
  <si>
    <t>МБОУ Зеледеевская СОШ</t>
  </si>
  <si>
    <t>корп</t>
  </si>
  <si>
    <t>День 4</t>
  </si>
  <si>
    <t>"___07"____09_2023</t>
  </si>
  <si>
    <t>6-10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</si>
  <si>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</si>
  <si>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</si>
  <si>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</si>
  <si>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</si>
  <si>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</si>
  <si>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</si>
  <si>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</si>
  <si>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</si>
  <si>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</si>
  <si>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</si>
  <si>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</si>
  <si>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</si>
  <si>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</si>
  <si>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135/25</t>
  </si>
  <si>
    <t>добавка</t>
  </si>
  <si>
    <t>Зеленый горошек отварной</t>
  </si>
  <si>
    <t>гп</t>
  </si>
  <si>
    <t>Вафли</t>
  </si>
  <si>
    <t>гор.напиток</t>
  </si>
  <si>
    <t>Чай с сахаром</t>
  </si>
  <si>
    <t>хлеб бел.</t>
  </si>
  <si>
    <t>Батон</t>
  </si>
  <si>
    <t>хлеб черн.</t>
  </si>
  <si>
    <t>Хлеб ржаной</t>
  </si>
  <si>
    <t>21</t>
  </si>
  <si>
    <t>Полдник</t>
  </si>
  <si>
    <t>напиток</t>
  </si>
  <si>
    <t>Молоко кипяченое</t>
  </si>
  <si>
    <t>Фрукт</t>
  </si>
  <si>
    <t>156</t>
  </si>
  <si>
    <t>50</t>
  </si>
  <si>
    <t>Обед</t>
  </si>
  <si>
    <t>закуска</t>
  </si>
  <si>
    <t>Икра кабачковая</t>
  </si>
  <si>
    <t>70</t>
  </si>
  <si>
    <t>1 блюдо</t>
  </si>
  <si>
    <t>Борщ с капустой и картофелем со сметаной</t>
  </si>
  <si>
    <t>245/5</t>
  </si>
  <si>
    <t>2 блюдо</t>
  </si>
  <si>
    <t>Рыба,тушеная в томате с овощами</t>
  </si>
  <si>
    <t>45/45</t>
  </si>
  <si>
    <t>гарнир</t>
  </si>
  <si>
    <t>Пюре картофельное</t>
  </si>
  <si>
    <t>180</t>
  </si>
  <si>
    <t>Компот из смеси сухофруктов</t>
  </si>
  <si>
    <t>Хлеб пшеничный</t>
  </si>
  <si>
    <t>45</t>
  </si>
  <si>
    <t>11-18 лет</t>
  </si>
  <si>
    <t>170/30</t>
  </si>
  <si>
    <t>30</t>
  </si>
  <si>
    <t>80</t>
  </si>
  <si>
    <t>90</t>
  </si>
  <si>
    <t>55/55</t>
  </si>
  <si>
    <t>200</t>
  </si>
  <si>
    <t>60</t>
  </si>
  <si>
    <t>Зав.производством _________________________________</t>
  </si>
  <si>
    <t>Бухгалтер калькулятор _______________________________</t>
  </si>
  <si>
    <t>"__07_"__09___2023</t>
  </si>
  <si>
    <t>За наличный расчет</t>
  </si>
  <si>
    <t>27</t>
  </si>
  <si>
    <t>Сок</t>
  </si>
  <si>
    <t>Борщ с капустой и картофелем со сметаной и мясом</t>
  </si>
  <si>
    <t>235/5/10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</si>
</sst>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/>
      <name val="Arial"/>
      <scheme val="minor"/>
    </font>
    <font>
      <sz val="11.0"/>
      <color/>
      <name val="Calibri"/>
    </font>
    <font/>
    <font>
      <b/>
      <i/>
      <u/>
      <sz val="11.0"/>
      <color/>
      <name val="Calibri"/>
    </font>
    <font>
      <b/>
      <sz val="12.0"/>
      <color/>
      <name val="Calibri"/>
    </font>
    <font>
      <sz val="11.0"/>
      <name val="Calibri"/>
    </font>
    <font>
      <b/>
      <sz val="11.0"/>
      <name val="Calibri"/>
    </font>
    <font>
      <b/>
      <sz val="11.0"/>
      <color/>
      <name val="Calibri"/>
    </font>
    <font>
      <b/>
      <i/>
      <u/>
      <sz val="11.0"/>
      <name val="Calibri"/>
    </font>
    <font>
      <b/>
      <sz val="12.0"/>
      <name val="Calibri"/>
    </font>
  </fonts>
  <fills count="2">
    <fill>
      <patternFill patternType="none"/>
    </fill>
    <fill>
      <patternFill patternType="lightGray"/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4" fillId="0" fontId="1" numFmtId="49" xfId="0" applyAlignment="1" applyBorder="1" applyFont="1" applyNumberFormat="1">
      <alignment horizontal="center"/>
    </xf>
    <xf borderId="5" fillId="0" fontId="1" numFmtId="0" xfId="0" applyAlignment="1" applyBorder="1" applyFont="1">
      <alignment horizontal="center"/>
    </xf>
    <xf borderId="0" fillId="0" fontId="1" numFmtId="0" xfId="0" applyAlignment="1" applyFont="1">
      <alignment readingOrder="0"/>
    </xf>
    <xf borderId="0" fillId="0" fontId="3" numFmtId="0" xfId="0" applyFont="1"/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9" fillId="0" fontId="1" numFmtId="0" xfId="0" applyBorder="1" applyFont="1"/>
    <xf borderId="10" fillId="0" fontId="5" numFmtId="0" xfId="0" applyBorder="1" applyFont="1"/>
    <xf borderId="10" fillId="0" fontId="6" numFmtId="0" xfId="0" applyAlignment="1" applyBorder="1" applyFont="1">
      <alignment horizontal="center"/>
    </xf>
    <xf borderId="10" fillId="0" fontId="6" numFmtId="0" xfId="0" applyAlignment="1" applyBorder="1" applyFont="1">
      <alignment shrinkToFit="0" wrapText="1"/>
    </xf>
    <xf borderId="7" fillId="0" fontId="4" numFmtId="49" xfId="0" applyAlignment="1" applyBorder="1" applyFont="1" applyNumberFormat="1">
      <alignment horizontal="center"/>
    </xf>
    <xf borderId="7" fillId="0" fontId="4" numFmtId="2" xfId="0" applyAlignment="1" applyBorder="1" applyFont="1" applyNumberFormat="1">
      <alignment horizontal="center"/>
    </xf>
    <xf borderId="10" fillId="0" fontId="1" numFmtId="2" xfId="0" applyBorder="1" applyFont="1" applyNumberFormat="1"/>
    <xf borderId="11" fillId="0" fontId="1" numFmtId="2" xfId="0" applyBorder="1" applyFont="1" applyNumberFormat="1"/>
    <xf borderId="12" fillId="0" fontId="1" numFmtId="0" xfId="0" applyBorder="1" applyFont="1"/>
    <xf borderId="4" fillId="0" fontId="5" numFmtId="0" xfId="0" applyBorder="1" applyFont="1"/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shrinkToFit="0" wrapText="1"/>
    </xf>
    <xf borderId="4" fillId="0" fontId="4" numFmtId="1" xfId="0" applyAlignment="1" applyBorder="1" applyFont="1" applyNumberFormat="1">
      <alignment horizontal="center"/>
    </xf>
    <xf borderId="4" fillId="0" fontId="4" numFmtId="2" xfId="0" applyAlignment="1" applyBorder="1" applyFont="1" applyNumberFormat="1">
      <alignment horizontal="center"/>
    </xf>
    <xf borderId="4" fillId="0" fontId="1" numFmtId="2" xfId="0" applyBorder="1" applyFont="1" applyNumberFormat="1"/>
    <xf borderId="13" fillId="0" fontId="1" numFmtId="2" xfId="0" applyBorder="1" applyFont="1" applyNumberFormat="1"/>
    <xf borderId="14" fillId="0" fontId="5" numFmtId="0" xfId="0" applyBorder="1" applyFont="1"/>
    <xf borderId="15" fillId="0" fontId="1" numFmtId="0" xfId="0" applyBorder="1" applyFont="1"/>
    <xf borderId="4" fillId="0" fontId="1" numFmtId="0" xfId="0" applyBorder="1" applyFont="1"/>
    <xf borderId="4" fillId="0" fontId="7" numFmtId="0" xfId="0" applyAlignment="1" applyBorder="1" applyFont="1">
      <alignment horizontal="center"/>
    </xf>
    <xf borderId="4" fillId="0" fontId="7" numFmtId="0" xfId="0" applyAlignment="1" applyBorder="1" applyFont="1">
      <alignment shrinkToFit="0" wrapText="1"/>
    </xf>
    <xf borderId="4" fillId="0" fontId="4" numFmtId="49" xfId="0" applyAlignment="1" applyBorder="1" applyFont="1" applyNumberFormat="1">
      <alignment horizontal="center"/>
    </xf>
    <xf borderId="16" fillId="0" fontId="1" numFmtId="0" xfId="0" applyBorder="1" applyFont="1"/>
    <xf borderId="17" fillId="0" fontId="1" numFmtId="0" xfId="0" applyBorder="1" applyFont="1"/>
    <xf borderId="17" fillId="0" fontId="7" numFmtId="0" xfId="0" applyAlignment="1" applyBorder="1" applyFont="1">
      <alignment horizontal="center"/>
    </xf>
    <xf borderId="17" fillId="0" fontId="7" numFmtId="0" xfId="0" applyAlignment="1" applyBorder="1" applyFont="1">
      <alignment shrinkToFit="0" wrapText="1"/>
    </xf>
    <xf borderId="17" fillId="0" fontId="4" numFmtId="1" xfId="0" applyAlignment="1" applyBorder="1" applyFont="1" applyNumberFormat="1">
      <alignment horizontal="center"/>
    </xf>
    <xf borderId="17" fillId="0" fontId="4" numFmtId="2" xfId="0" applyAlignment="1" applyBorder="1" applyFont="1" applyNumberFormat="1">
      <alignment horizontal="center"/>
    </xf>
    <xf borderId="17" fillId="0" fontId="1" numFmtId="2" xfId="0" applyBorder="1" applyFont="1" applyNumberFormat="1"/>
    <xf borderId="18" fillId="0" fontId="1" numFmtId="2" xfId="0" applyBorder="1" applyFont="1" applyNumberFormat="1"/>
    <xf borderId="10" fillId="0" fontId="7" numFmtId="0" xfId="0" applyAlignment="1" applyBorder="1" applyFont="1">
      <alignment horizontal="center"/>
    </xf>
    <xf borderId="10" fillId="0" fontId="7" numFmtId="0" xfId="0" applyAlignment="1" applyBorder="1" applyFont="1">
      <alignment shrinkToFit="0" wrapText="1"/>
    </xf>
    <xf borderId="10" fillId="0" fontId="4" numFmtId="1" xfId="0" applyAlignment="1" applyBorder="1" applyFont="1" applyNumberFormat="1">
      <alignment horizontal="center"/>
    </xf>
    <xf borderId="10" fillId="0" fontId="4" numFmtId="2" xfId="0" applyAlignment="1" applyBorder="1" applyFont="1" applyNumberFormat="1">
      <alignment horizontal="center"/>
    </xf>
    <xf borderId="14" fillId="0" fontId="7" numFmtId="0" xfId="0" applyAlignment="1" applyBorder="1" applyFont="1">
      <alignment horizontal="center"/>
    </xf>
    <xf borderId="14" fillId="0" fontId="7" numFmtId="0" xfId="0" applyAlignment="1" applyBorder="1" applyFont="1">
      <alignment shrinkToFit="0" wrapText="1"/>
    </xf>
    <xf borderId="14" fillId="0" fontId="4" numFmtId="49" xfId="0" applyAlignment="1" applyBorder="1" applyFont="1" applyNumberFormat="1">
      <alignment horizontal="center"/>
    </xf>
    <xf borderId="14" fillId="0" fontId="4" numFmtId="2" xfId="0" applyAlignment="1" applyBorder="1" applyFont="1" applyNumberFormat="1">
      <alignment horizontal="center"/>
    </xf>
    <xf borderId="14" fillId="0" fontId="1" numFmtId="2" xfId="0" applyBorder="1" applyFont="1" applyNumberFormat="1"/>
    <xf borderId="19" fillId="0" fontId="1" numFmtId="2" xfId="0" applyBorder="1" applyFont="1" applyNumberFormat="1"/>
    <xf borderId="20" fillId="0" fontId="1" numFmtId="0" xfId="0" applyBorder="1" applyFont="1"/>
    <xf borderId="21" fillId="0" fontId="1" numFmtId="0" xfId="0" applyBorder="1" applyFont="1"/>
    <xf borderId="21" fillId="0" fontId="7" numFmtId="0" xfId="0" applyAlignment="1" applyBorder="1" applyFont="1">
      <alignment horizontal="center"/>
    </xf>
    <xf borderId="21" fillId="0" fontId="7" numFmtId="0" xfId="0" applyAlignment="1" applyBorder="1" applyFont="1">
      <alignment shrinkToFit="0" wrapText="1"/>
    </xf>
    <xf borderId="21" fillId="0" fontId="4" numFmtId="1" xfId="0" applyAlignment="1" applyBorder="1" applyFont="1" applyNumberFormat="1">
      <alignment horizontal="center"/>
    </xf>
    <xf borderId="21" fillId="0" fontId="4" numFmtId="2" xfId="0" applyAlignment="1" applyBorder="1" applyFont="1" applyNumberFormat="1">
      <alignment horizontal="center"/>
    </xf>
    <xf borderId="21" fillId="0" fontId="1" numFmtId="2" xfId="0" applyBorder="1" applyFont="1" applyNumberFormat="1"/>
    <xf borderId="22" fillId="0" fontId="1" numFmtId="2" xfId="0" applyBorder="1" applyFont="1" applyNumberFormat="1"/>
    <xf borderId="10" fillId="0" fontId="1" numFmtId="0" xfId="0" applyBorder="1" applyFont="1"/>
    <xf borderId="10" fillId="0" fontId="4" numFmtId="49" xfId="0" applyAlignment="1" applyBorder="1" applyFont="1" applyNumberFormat="1">
      <alignment horizontal="center"/>
    </xf>
    <xf borderId="14" fillId="0" fontId="1" numFmtId="0" xfId="0" applyBorder="1" applyFont="1"/>
    <xf borderId="23" fillId="0" fontId="1" numFmtId="0" xfId="0" applyBorder="1" applyFont="1"/>
    <xf borderId="21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7" fillId="0" fontId="4" numFmtId="0" xfId="0" applyAlignment="1" applyBorder="1" applyFont="1">
      <alignment horizontal="center"/>
    </xf>
    <xf borderId="7" fillId="0" fontId="1" numFmtId="0" xfId="0" applyAlignment="1" applyBorder="1" applyFont="1">
      <alignment horizontal="center" shrinkToFit="0" wrapText="1"/>
    </xf>
    <xf borderId="8" fillId="0" fontId="1" numFmtId="0" xfId="0" applyAlignment="1" applyBorder="1" applyFont="1">
      <alignment horizontal="center"/>
    </xf>
    <xf borderId="0" fillId="0" fontId="7" numFmtId="0" xfId="0" applyFont="1"/>
    <xf borderId="0" fillId="0" fontId="5" numFmtId="0" xfId="0" applyAlignment="1" applyFont="1">
      <alignment horizontal="center"/>
    </xf>
    <xf borderId="0" fillId="0" fontId="5" numFmtId="0" xfId="0" applyFont="1"/>
    <xf borderId="1" fillId="0" fontId="5" numFmtId="0" xfId="0" applyAlignment="1" applyBorder="1" applyFont="1">
      <alignment shrinkToFit="0" wrapText="1"/>
    </xf>
    <xf borderId="4" fillId="0" fontId="5" numFmtId="49" xfId="0" applyAlignment="1" applyBorder="1" applyFont="1" applyNumberFormat="1">
      <alignment horizontal="center"/>
    </xf>
    <xf borderId="5" fillId="0" fontId="5" numFmtId="0" xfId="0" applyAlignment="1" applyBorder="1" applyFont="1">
      <alignment horizontal="center"/>
    </xf>
    <xf borderId="0" fillId="0" fontId="5" numFmtId="0" xfId="0" applyAlignment="1" applyFont="1">
      <alignment readingOrder="0"/>
    </xf>
    <xf borderId="0" fillId="0" fontId="8" numFmtId="0" xfId="0" applyFont="1"/>
    <xf borderId="6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9" fillId="0" fontId="5" numFmtId="0" xfId="0" applyBorder="1" applyFont="1"/>
    <xf borderId="7" fillId="0" fontId="4" numFmtId="1" xfId="0" applyAlignment="1" applyBorder="1" applyFont="1" applyNumberFormat="1">
      <alignment horizontal="center"/>
    </xf>
    <xf borderId="12" fillId="0" fontId="5" numFmtId="0" xfId="0" applyBorder="1" applyFont="1"/>
    <xf borderId="24" fillId="0" fontId="5" numFmtId="0" xfId="0" applyBorder="1" applyFont="1"/>
    <xf borderId="24" fillId="0" fontId="6" numFmtId="0" xfId="0" applyAlignment="1" applyBorder="1" applyFont="1">
      <alignment horizontal="center"/>
    </xf>
    <xf borderId="24" fillId="0" fontId="6" numFmtId="0" xfId="0" applyAlignment="1" applyBorder="1" applyFont="1">
      <alignment shrinkToFit="0" wrapText="1"/>
    </xf>
    <xf borderId="24" fillId="0" fontId="1" numFmtId="2" xfId="0" applyBorder="1" applyFont="1" applyNumberFormat="1"/>
    <xf borderId="25" fillId="0" fontId="1" numFmtId="2" xfId="0" applyBorder="1" applyFont="1" applyNumberFormat="1"/>
    <xf borderId="4" fillId="0" fontId="4" numFmtId="2" xfId="0" applyBorder="1" applyFont="1" applyNumberFormat="1"/>
    <xf borderId="21" fillId="0" fontId="5" numFmtId="0" xfId="0" applyBorder="1" applyFont="1"/>
    <xf borderId="21" fillId="0" fontId="9" numFmtId="0" xfId="0" applyAlignment="1" applyBorder="1" applyFont="1">
      <alignment horizontal="center"/>
    </xf>
    <xf borderId="21" fillId="0" fontId="9" numFmtId="2" xfId="0" applyAlignment="1" applyBorder="1" applyFont="1" applyNumberFormat="1">
      <alignment horizontal="center"/>
    </xf>
    <xf borderId="21" fillId="0" fontId="5" numFmtId="2" xfId="0" applyBorder="1" applyFont="1" applyNumberFormat="1"/>
    <xf borderId="22" fillId="0" fontId="5" numFmtId="2" xfId="0" applyBorder="1" applyFont="1" applyNumberFormat="1"/>
    <xf borderId="23" fillId="0" fontId="5" numFmtId="0" xfId="0" applyBorder="1" applyFont="1"/>
    <xf borderId="21" fillId="0" fontId="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10.13"/>
    <col customWidth="1" min="3" max="3" width="6.25"/>
    <col customWidth="1" min="4" max="4" width="21.63"/>
    <col customWidth="1" min="5" max="5" width="8.5"/>
    <col customWidth="1" min="6" max="6" width="6.63"/>
    <col customWidth="1" min="7" max="7" width="6.75"/>
    <col customWidth="1" min="8" max="8" width="5.38"/>
    <col customWidth="1" min="9" max="9" width="5.75"/>
    <col customWidth="1" min="10" max="10" width="7.5"/>
    <col customWidth="1" min="11" max="11" width="7.63"/>
  </cols>
  <sheetData>
    <row r="1" ht="28.5" customHeight="1">
      <c r="A1" t="s">
        <v>0</v>
      </c>
      <c r="B1" s="1" t="s">
        <v>1</v>
      </c>
      <c r="C1" s="2"/>
      <c r="D1" s="3"/>
      <c r="E1" s="4" t="s">
        <v>2</v>
      </c>
      <c r="F1" s="5"/>
      <c r="G1" s="6" t="s">
        <v>3</v>
      </c>
      <c r="I1" s="7" t="s">
        <v>4</v>
      </c>
    </row>
    <row r="2" ht="14.25" customHeight="1">
      <c r="B2" s="8" t="s">
        <v>5</v>
      </c>
      <c r="E2" s="4"/>
      <c r="F2" s="4"/>
    </row>
    <row r="3" ht="14.25" customHeight="1">
      <c r="A3" s="9" t="s">
        <v>6</v>
      </c>
      <c r="B3" s="10" t="s">
        <v>7</v>
      </c>
      <c r="C3" s="10" t="s">
        <v>8</v>
      </c>
      <c r="D3" s="10" t="s">
        <v>9</v>
      </c>
      <c r="E3" s="11" t="s">
        <v>10</v>
      </c>
      <c r="F3" s="11" t="s">
        <v>11</v>
      </c>
      <c r="G3" s="12" t="s">
        <v>12</v>
      </c>
      <c r="H3" s="10" t="s">
        <v>13</v>
      </c>
      <c r="I3" s="10" t="s">
        <v>14</v>
      </c>
      <c r="J3" s="13" t="s">
        <v>15</v>
      </c>
      <c r="K3" s="14"/>
    </row>
    <row r="4" ht="14.25" customHeight="1">
      <c r="A4" s="15" t="s">
        <v>16</v>
      </c>
      <c r="B4" s="16" t="s">
        <v>17</v>
      </c>
      <c r="C4" s="17">
        <v>34.0</v>
      </c>
      <c r="D4" s="18" t="s">
        <v>18</v>
      </c>
      <c r="E4" s="19" t="s">
        <v>19</v>
      </c>
      <c r="F4" s="20" t="str">
        <f>51.8*25/54+5.12*135/106</f>
        <v>30.50</v>
      </c>
      <c r="G4" s="21">
        <v>291.33</v>
      </c>
      <c r="H4" s="21">
        <v>13.7</v>
      </c>
      <c r="I4" s="21">
        <v>14.92</v>
      </c>
      <c r="J4" s="22">
        <v>25.84</v>
      </c>
    </row>
    <row r="5" ht="14.25" customHeight="1">
      <c r="A5" s="23"/>
      <c r="B5" s="24" t="s">
        <v>20</v>
      </c>
      <c r="C5" s="25">
        <v>1.0</v>
      </c>
      <c r="D5" s="26" t="s">
        <v>21</v>
      </c>
      <c r="E5" s="27">
        <v>60.0</v>
      </c>
      <c r="F5" s="28" t="str">
        <f>12.31</f>
        <v>12.31</v>
      </c>
      <c r="G5" s="29">
        <v>24.0</v>
      </c>
      <c r="H5" s="29">
        <v>1.86</v>
      </c>
      <c r="I5" s="29">
        <v>0.12</v>
      </c>
      <c r="J5" s="30">
        <v>3.9</v>
      </c>
    </row>
    <row r="6" ht="14.25" customHeight="1">
      <c r="A6" s="23"/>
      <c r="B6" s="31" t="s">
        <v>20</v>
      </c>
      <c r="C6" s="25" t="s">
        <v>22</v>
      </c>
      <c r="D6" s="26" t="s">
        <v>23</v>
      </c>
      <c r="E6" s="27">
        <v>40.0</v>
      </c>
      <c r="F6" s="28" t="str">
        <f>313.92*0.04</f>
        <v>12.56</v>
      </c>
      <c r="G6" s="29">
        <v>96.0</v>
      </c>
      <c r="H6" s="29">
        <v>3.04</v>
      </c>
      <c r="I6" s="29">
        <v>0.32</v>
      </c>
      <c r="J6" s="30">
        <v>19.44</v>
      </c>
    </row>
    <row r="7" ht="14.25" customHeight="1">
      <c r="A7" s="23"/>
      <c r="B7" s="31" t="s">
        <v>24</v>
      </c>
      <c r="C7" s="25">
        <v>57.0</v>
      </c>
      <c r="D7" s="26" t="s">
        <v>25</v>
      </c>
      <c r="E7" s="27">
        <v>200.0</v>
      </c>
      <c r="F7" s="28">
        <v>1.29</v>
      </c>
      <c r="G7" s="29">
        <v>41.0</v>
      </c>
      <c r="H7" s="29">
        <v>0.0</v>
      </c>
      <c r="I7" s="29">
        <v>0.0</v>
      </c>
      <c r="J7" s="30">
        <v>10.01</v>
      </c>
    </row>
    <row r="8" ht="14.25" customHeight="1">
      <c r="A8" s="23"/>
      <c r="B8" s="31" t="s">
        <v>26</v>
      </c>
      <c r="C8" s="25" t="s">
        <v>22</v>
      </c>
      <c r="D8" s="26" t="s">
        <v>27</v>
      </c>
      <c r="E8" s="27">
        <v>21.0</v>
      </c>
      <c r="F8" s="28" t="str">
        <f>45.45*0.021</f>
        <v>0.95</v>
      </c>
      <c r="G8" s="29">
        <v>47.0</v>
      </c>
      <c r="H8" s="29">
        <v>1.52</v>
      </c>
      <c r="I8" s="29">
        <v>0.16</v>
      </c>
      <c r="J8" s="30">
        <v>9.84</v>
      </c>
    </row>
    <row r="9" ht="14.25" customHeight="1">
      <c r="A9" s="32"/>
      <c r="B9" s="33" t="s">
        <v>28</v>
      </c>
      <c r="C9" s="34" t="s">
        <v>22</v>
      </c>
      <c r="D9" s="35" t="s">
        <v>29</v>
      </c>
      <c r="E9" s="36" t="s">
        <v>30</v>
      </c>
      <c r="F9" s="28">
        <v>0.91</v>
      </c>
      <c r="G9" s="29">
        <v>42.0</v>
      </c>
      <c r="H9" s="29">
        <v>0.98</v>
      </c>
      <c r="I9" s="29">
        <v>0.2</v>
      </c>
      <c r="J9" s="30">
        <v>8.96</v>
      </c>
    </row>
    <row r="10" ht="14.25" customHeight="1">
      <c r="A10" s="37"/>
      <c r="B10" s="38"/>
      <c r="C10" s="39"/>
      <c r="D10" s="40"/>
      <c r="E10" s="41"/>
      <c r="F10" s="42" t="str">
        <f t="shared" ref="F10:J10" si="1">SUM(F4:F9)</f>
        <v>58.52</v>
      </c>
      <c r="G10" s="43" t="str">
        <f t="shared" si="1"/>
        <v>541.33</v>
      </c>
      <c r="H10" s="43" t="str">
        <f t="shared" si="1"/>
        <v>21.10</v>
      </c>
      <c r="I10" s="43" t="str">
        <f t="shared" si="1"/>
        <v>15.72</v>
      </c>
      <c r="J10" s="44" t="str">
        <f t="shared" si="1"/>
        <v>77.99</v>
      </c>
    </row>
    <row r="11" ht="14.25" customHeight="1">
      <c r="A11" s="15" t="s">
        <v>31</v>
      </c>
      <c r="B11" s="24" t="s">
        <v>32</v>
      </c>
      <c r="C11" s="45">
        <v>8.0</v>
      </c>
      <c r="D11" s="46" t="s">
        <v>33</v>
      </c>
      <c r="E11" s="47">
        <v>200.0</v>
      </c>
      <c r="F11" s="48">
        <v>15.46</v>
      </c>
      <c r="G11" s="21">
        <v>124.0</v>
      </c>
      <c r="H11" s="21">
        <v>5.8</v>
      </c>
      <c r="I11" s="21">
        <v>7.0</v>
      </c>
      <c r="J11" s="22">
        <v>9.4</v>
      </c>
    </row>
    <row r="12" ht="14.25" customHeight="1">
      <c r="A12" s="23"/>
      <c r="B12" s="31" t="s">
        <v>20</v>
      </c>
      <c r="C12" s="34" t="s">
        <v>22</v>
      </c>
      <c r="D12" s="35" t="s">
        <v>34</v>
      </c>
      <c r="E12" s="36" t="s">
        <v>35</v>
      </c>
      <c r="F12" s="28" t="str">
        <f>0.156*180</f>
        <v>28.08</v>
      </c>
      <c r="G12" s="29">
        <v>47.0</v>
      </c>
      <c r="H12" s="29">
        <v>0.4</v>
      </c>
      <c r="I12" s="29">
        <v>0.4</v>
      </c>
      <c r="J12" s="30">
        <v>9.8</v>
      </c>
    </row>
    <row r="13" ht="14.25" customHeight="1">
      <c r="A13" s="23"/>
      <c r="B13" s="31" t="s">
        <v>20</v>
      </c>
      <c r="C13" s="49" t="s">
        <v>22</v>
      </c>
      <c r="D13" s="50" t="s">
        <v>27</v>
      </c>
      <c r="E13" s="51" t="s">
        <v>36</v>
      </c>
      <c r="F13" s="52" t="str">
        <f>45.45*0.05</f>
        <v>2.27</v>
      </c>
      <c r="G13" s="53">
        <v>131.0</v>
      </c>
      <c r="H13" s="53">
        <v>3.75</v>
      </c>
      <c r="I13" s="53">
        <v>1.45</v>
      </c>
      <c r="J13" s="54">
        <v>25.7</v>
      </c>
    </row>
    <row r="14" ht="14.25" customHeight="1">
      <c r="A14" s="55"/>
      <c r="B14" s="56"/>
      <c r="C14" s="57"/>
      <c r="D14" s="58"/>
      <c r="E14" s="59"/>
      <c r="F14" s="60">
        <v>43.89</v>
      </c>
      <c r="G14" s="61" t="str">
        <f t="shared" ref="G14:J14" si="2">SUM(G11:G13)</f>
        <v>302.00</v>
      </c>
      <c r="H14" s="61" t="str">
        <f t="shared" si="2"/>
        <v>9.95</v>
      </c>
      <c r="I14" s="61" t="str">
        <f t="shared" si="2"/>
        <v>8.85</v>
      </c>
      <c r="J14" s="62" t="str">
        <f t="shared" si="2"/>
        <v>44.90</v>
      </c>
    </row>
    <row r="15" ht="14.25" customHeight="1">
      <c r="A15" s="15" t="s">
        <v>37</v>
      </c>
      <c r="B15" s="63" t="s">
        <v>38</v>
      </c>
      <c r="C15" s="45">
        <v>27.0</v>
      </c>
      <c r="D15" s="46" t="s">
        <v>39</v>
      </c>
      <c r="E15" s="64" t="s">
        <v>40</v>
      </c>
      <c r="F15" s="48" t="str">
        <f>11.52*75/60</f>
        <v>14.40</v>
      </c>
      <c r="G15" s="21">
        <v>47.0</v>
      </c>
      <c r="H15" s="21">
        <v>0.72</v>
      </c>
      <c r="I15" s="21">
        <v>2.82</v>
      </c>
      <c r="J15" s="22">
        <v>4.62</v>
      </c>
    </row>
    <row r="16" ht="14.25" customHeight="1">
      <c r="A16" s="23"/>
      <c r="B16" s="33" t="s">
        <v>41</v>
      </c>
      <c r="C16" s="34">
        <v>22.0</v>
      </c>
      <c r="D16" s="35" t="s">
        <v>42</v>
      </c>
      <c r="E16" s="36" t="s">
        <v>43</v>
      </c>
      <c r="F16" s="28" t="str">
        <f>13.32*245/245</f>
        <v>13.32</v>
      </c>
      <c r="G16" s="29">
        <v>113.0</v>
      </c>
      <c r="H16" s="29">
        <v>1.8</v>
      </c>
      <c r="I16" s="29">
        <v>6.09</v>
      </c>
      <c r="J16" s="30">
        <v>9.73</v>
      </c>
    </row>
    <row r="17" ht="14.25" customHeight="1">
      <c r="A17" s="23"/>
      <c r="B17" s="33" t="s">
        <v>44</v>
      </c>
      <c r="C17" s="34">
        <v>51.0</v>
      </c>
      <c r="D17" s="35" t="s">
        <v>45</v>
      </c>
      <c r="E17" s="36" t="s">
        <v>46</v>
      </c>
      <c r="F17" s="28" t="str">
        <f>23.35*45/45+9.11*45/45</f>
        <v>32.46</v>
      </c>
      <c r="G17" s="29">
        <v>94.0</v>
      </c>
      <c r="H17" s="29">
        <v>8.67</v>
      </c>
      <c r="I17" s="29">
        <v>4.47</v>
      </c>
      <c r="J17" s="30">
        <v>4.67</v>
      </c>
    </row>
    <row r="18" ht="14.25" customHeight="1">
      <c r="A18" s="23"/>
      <c r="B18" s="33" t="s">
        <v>47</v>
      </c>
      <c r="C18" s="34">
        <v>7.0</v>
      </c>
      <c r="D18" s="35" t="s">
        <v>48</v>
      </c>
      <c r="E18" s="36" t="s">
        <v>49</v>
      </c>
      <c r="F18" s="28">
        <v>19.8</v>
      </c>
      <c r="G18" s="29">
        <v>163.0</v>
      </c>
      <c r="H18" s="29">
        <v>3.75</v>
      </c>
      <c r="I18" s="29">
        <v>5.47</v>
      </c>
      <c r="J18" s="30">
        <v>21.98</v>
      </c>
    </row>
    <row r="19" ht="14.25" customHeight="1">
      <c r="A19" s="23"/>
      <c r="B19" s="33" t="s">
        <v>32</v>
      </c>
      <c r="C19" s="34">
        <v>17.0</v>
      </c>
      <c r="D19" s="35" t="s">
        <v>50</v>
      </c>
      <c r="E19" s="36">
        <v>200.0</v>
      </c>
      <c r="F19" s="28">
        <v>4.29</v>
      </c>
      <c r="G19" s="29">
        <v>80.0</v>
      </c>
      <c r="H19" s="29">
        <v>0.44</v>
      </c>
      <c r="I19" s="29">
        <v>0.0</v>
      </c>
      <c r="J19" s="30">
        <v>18.9</v>
      </c>
    </row>
    <row r="20" ht="14.25" customHeight="1">
      <c r="A20" s="23"/>
      <c r="B20" s="33" t="s">
        <v>26</v>
      </c>
      <c r="C20" s="34" t="s">
        <v>22</v>
      </c>
      <c r="D20" s="35" t="s">
        <v>51</v>
      </c>
      <c r="E20" s="36" t="s">
        <v>52</v>
      </c>
      <c r="F20" s="28" t="str">
        <f>36.36*0.045</f>
        <v>1.64</v>
      </c>
      <c r="G20" s="29">
        <v>117.5</v>
      </c>
      <c r="H20" s="29">
        <v>3.8</v>
      </c>
      <c r="I20" s="29">
        <v>0.4</v>
      </c>
      <c r="J20" s="30">
        <v>24.6</v>
      </c>
    </row>
    <row r="21" ht="14.25" customHeight="1">
      <c r="A21" s="23"/>
      <c r="B21" s="65" t="s">
        <v>28</v>
      </c>
      <c r="C21" s="49" t="s">
        <v>22</v>
      </c>
      <c r="D21" s="50" t="s">
        <v>29</v>
      </c>
      <c r="E21" s="51" t="s">
        <v>52</v>
      </c>
      <c r="F21" s="52" t="str">
        <f>43.64*0.045</f>
        <v>1.96</v>
      </c>
      <c r="G21" s="53">
        <v>105.0</v>
      </c>
      <c r="H21" s="53">
        <v>2.45</v>
      </c>
      <c r="I21" s="53">
        <v>0.5</v>
      </c>
      <c r="J21" s="54">
        <v>22.4</v>
      </c>
    </row>
    <row r="22" ht="14.25" customHeight="1">
      <c r="A22" s="66"/>
      <c r="B22" s="56"/>
      <c r="C22" s="56"/>
      <c r="D22" s="56"/>
      <c r="E22" s="67"/>
      <c r="F22" s="60">
        <v>87.79</v>
      </c>
      <c r="G22" s="61" t="str">
        <f t="shared" ref="G22:J22" si="3">SUM(G15:G21)</f>
        <v>719.50</v>
      </c>
      <c r="H22" s="61" t="str">
        <f t="shared" si="3"/>
        <v>21.63</v>
      </c>
      <c r="I22" s="61" t="str">
        <f t="shared" si="3"/>
        <v>19.75</v>
      </c>
      <c r="J22" s="62" t="str">
        <f t="shared" si="3"/>
        <v>106.90</v>
      </c>
    </row>
    <row r="23" ht="14.25" customHeight="1">
      <c r="B23" s="8" t="s">
        <v>53</v>
      </c>
      <c r="E23" s="68"/>
      <c r="F23" s="68"/>
    </row>
    <row r="24" ht="14.25" customHeight="1">
      <c r="A24" s="69" t="s">
        <v>6</v>
      </c>
      <c r="B24" s="70" t="s">
        <v>7</v>
      </c>
      <c r="C24" s="70" t="s">
        <v>8</v>
      </c>
      <c r="D24" s="70" t="s">
        <v>9</v>
      </c>
      <c r="E24" s="71" t="s">
        <v>10</v>
      </c>
      <c r="F24" s="71" t="s">
        <v>11</v>
      </c>
      <c r="G24" s="72" t="s">
        <v>12</v>
      </c>
      <c r="H24" s="70" t="s">
        <v>13</v>
      </c>
      <c r="I24" s="70" t="s">
        <v>14</v>
      </c>
      <c r="J24" s="73" t="s">
        <v>15</v>
      </c>
    </row>
    <row r="25" ht="14.25" customHeight="1">
      <c r="A25" s="15" t="s">
        <v>16</v>
      </c>
      <c r="B25" s="16" t="s">
        <v>17</v>
      </c>
      <c r="C25" s="17">
        <v>34.0</v>
      </c>
      <c r="D25" s="18" t="s">
        <v>18</v>
      </c>
      <c r="E25" s="19" t="s">
        <v>54</v>
      </c>
      <c r="F25" s="20" t="str">
        <f>63.93*30/67+6.33*180/133</f>
        <v>37.19</v>
      </c>
      <c r="G25" s="21">
        <v>364.16</v>
      </c>
      <c r="H25" s="21">
        <v>17.13</v>
      </c>
      <c r="I25" s="21">
        <v>18.65</v>
      </c>
      <c r="J25" s="22">
        <v>32.3</v>
      </c>
    </row>
    <row r="26" ht="14.25" customHeight="1">
      <c r="A26" s="23"/>
      <c r="B26" s="24" t="s">
        <v>20</v>
      </c>
      <c r="C26" s="25">
        <v>1.0</v>
      </c>
      <c r="D26" s="26" t="s">
        <v>21</v>
      </c>
      <c r="E26" s="27">
        <v>70.0</v>
      </c>
      <c r="F26" s="28" t="str">
        <f>20.52*70/100</f>
        <v>14.36</v>
      </c>
      <c r="G26" s="29">
        <v>40.0</v>
      </c>
      <c r="H26" s="29">
        <v>3.1</v>
      </c>
      <c r="I26" s="29">
        <v>0.2</v>
      </c>
      <c r="J26" s="30">
        <v>6.5</v>
      </c>
    </row>
    <row r="27" ht="14.25" customHeight="1">
      <c r="A27" s="23"/>
      <c r="B27" s="31" t="s">
        <v>20</v>
      </c>
      <c r="C27" s="25" t="s">
        <v>22</v>
      </c>
      <c r="D27" s="26" t="s">
        <v>23</v>
      </c>
      <c r="E27" s="27">
        <v>40.0</v>
      </c>
      <c r="F27" s="28" t="str">
        <f>313.92*0.04</f>
        <v>12.56</v>
      </c>
      <c r="G27" s="29">
        <v>96.0</v>
      </c>
      <c r="H27" s="29">
        <v>3.04</v>
      </c>
      <c r="I27" s="29">
        <v>0.32</v>
      </c>
      <c r="J27" s="30">
        <v>19.44</v>
      </c>
    </row>
    <row r="28" ht="14.25" customHeight="1">
      <c r="A28" s="23"/>
      <c r="B28" s="31" t="s">
        <v>24</v>
      </c>
      <c r="C28" s="25">
        <v>57.0</v>
      </c>
      <c r="D28" s="26" t="s">
        <v>25</v>
      </c>
      <c r="E28" s="27">
        <v>200.0</v>
      </c>
      <c r="F28" s="28">
        <v>1.29</v>
      </c>
      <c r="G28" s="29">
        <v>41.0</v>
      </c>
      <c r="H28" s="29">
        <v>0.0</v>
      </c>
      <c r="I28" s="29">
        <v>0.0</v>
      </c>
      <c r="J28" s="30">
        <v>10.01</v>
      </c>
    </row>
    <row r="29" ht="14.25" customHeight="1">
      <c r="A29" s="23"/>
      <c r="B29" s="31" t="s">
        <v>26</v>
      </c>
      <c r="C29" s="25" t="s">
        <v>22</v>
      </c>
      <c r="D29" s="26" t="s">
        <v>27</v>
      </c>
      <c r="E29" s="27">
        <v>30.0</v>
      </c>
      <c r="F29" s="28" t="str">
        <f>45.45*0.03</f>
        <v>1.36</v>
      </c>
      <c r="G29" s="29">
        <v>70.5</v>
      </c>
      <c r="H29" s="29">
        <v>2.28</v>
      </c>
      <c r="I29" s="29">
        <v>0.24</v>
      </c>
      <c r="J29" s="30">
        <v>14.76</v>
      </c>
    </row>
    <row r="30" ht="14.25" customHeight="1">
      <c r="A30" s="32"/>
      <c r="B30" s="33" t="s">
        <v>28</v>
      </c>
      <c r="C30" s="34" t="s">
        <v>22</v>
      </c>
      <c r="D30" s="35" t="s">
        <v>29</v>
      </c>
      <c r="E30" s="36" t="s">
        <v>55</v>
      </c>
      <c r="F30" s="28">
        <v>1.28</v>
      </c>
      <c r="G30" s="29">
        <v>63.0</v>
      </c>
      <c r="H30" s="29">
        <v>1.47</v>
      </c>
      <c r="I30" s="29">
        <v>0.3</v>
      </c>
      <c r="J30" s="30">
        <v>13.44</v>
      </c>
    </row>
    <row r="31" ht="14.25" customHeight="1">
      <c r="A31" s="37"/>
      <c r="B31" s="38"/>
      <c r="C31" s="39"/>
      <c r="D31" s="40"/>
      <c r="E31" s="41"/>
      <c r="F31" s="42" t="str">
        <f t="shared" ref="F31:J31" si="4">SUM(F25:F30)</f>
        <v>68.05</v>
      </c>
      <c r="G31" s="43" t="str">
        <f t="shared" si="4"/>
        <v>674.66</v>
      </c>
      <c r="H31" s="43" t="str">
        <f t="shared" si="4"/>
        <v>27.02</v>
      </c>
      <c r="I31" s="43" t="str">
        <f t="shared" si="4"/>
        <v>19.71</v>
      </c>
      <c r="J31" s="44" t="str">
        <f t="shared" si="4"/>
        <v>96.45</v>
      </c>
    </row>
    <row r="32" ht="14.25" customHeight="1">
      <c r="A32" s="15" t="s">
        <v>31</v>
      </c>
      <c r="B32" s="24" t="s">
        <v>32</v>
      </c>
      <c r="C32" s="45">
        <v>8.0</v>
      </c>
      <c r="D32" s="46" t="s">
        <v>33</v>
      </c>
      <c r="E32" s="47">
        <v>200.0</v>
      </c>
      <c r="F32" s="48">
        <v>15.46</v>
      </c>
      <c r="G32" s="21">
        <v>124.0</v>
      </c>
      <c r="H32" s="21">
        <v>5.8</v>
      </c>
      <c r="I32" s="21">
        <v>7.0</v>
      </c>
      <c r="J32" s="22">
        <v>9.4</v>
      </c>
    </row>
    <row r="33" ht="15.0" customHeight="1">
      <c r="A33" s="23"/>
      <c r="B33" s="31" t="s">
        <v>20</v>
      </c>
      <c r="C33" s="34" t="s">
        <v>22</v>
      </c>
      <c r="D33" s="35" t="s">
        <v>34</v>
      </c>
      <c r="E33" s="36" t="s">
        <v>49</v>
      </c>
      <c r="F33" s="28" t="str">
        <f>0.18*180</f>
        <v>32.40</v>
      </c>
      <c r="G33" s="29">
        <v>47.0</v>
      </c>
      <c r="H33" s="29">
        <v>0.4</v>
      </c>
      <c r="I33" s="29">
        <v>0.4</v>
      </c>
      <c r="J33" s="30">
        <v>9.8</v>
      </c>
    </row>
    <row r="34" ht="15.0" customHeight="1">
      <c r="A34" s="23"/>
      <c r="B34" s="31" t="s">
        <v>20</v>
      </c>
      <c r="C34" s="49" t="s">
        <v>22</v>
      </c>
      <c r="D34" s="50" t="s">
        <v>27</v>
      </c>
      <c r="E34" s="51" t="s">
        <v>56</v>
      </c>
      <c r="F34" s="52" t="str">
        <f>45.45*0.08</f>
        <v>3.64</v>
      </c>
      <c r="G34" s="53">
        <v>209.6</v>
      </c>
      <c r="H34" s="53">
        <v>6.0</v>
      </c>
      <c r="I34" s="53">
        <v>2.32</v>
      </c>
      <c r="J34" s="54">
        <v>41.12</v>
      </c>
    </row>
    <row r="35" ht="14.25" customHeight="1">
      <c r="A35" s="55"/>
      <c r="B35" s="56"/>
      <c r="C35" s="57"/>
      <c r="D35" s="58"/>
      <c r="E35" s="59"/>
      <c r="F35" s="60">
        <v>51.03</v>
      </c>
      <c r="G35" s="61" t="str">
        <f t="shared" ref="G35:J35" si="5">SUM(G32:G34)</f>
        <v>380.60</v>
      </c>
      <c r="H35" s="61" t="str">
        <f t="shared" si="5"/>
        <v>12.20</v>
      </c>
      <c r="I35" s="61" t="str">
        <f t="shared" si="5"/>
        <v>9.72</v>
      </c>
      <c r="J35" s="62" t="str">
        <f t="shared" si="5"/>
        <v>60.32</v>
      </c>
    </row>
    <row r="36" ht="14.25" customHeight="1">
      <c r="A36" s="15" t="s">
        <v>37</v>
      </c>
      <c r="B36" s="63" t="s">
        <v>38</v>
      </c>
      <c r="C36" s="45">
        <v>27.0</v>
      </c>
      <c r="D36" s="46" t="s">
        <v>39</v>
      </c>
      <c r="E36" s="64" t="s">
        <v>57</v>
      </c>
      <c r="F36" s="48" t="str">
        <f>19.2*90/100</f>
        <v>17.28</v>
      </c>
      <c r="G36" s="21">
        <v>78.33</v>
      </c>
      <c r="H36" s="21">
        <v>1.2</v>
      </c>
      <c r="I36" s="21">
        <v>4.7</v>
      </c>
      <c r="J36" s="22">
        <v>7.7</v>
      </c>
    </row>
    <row r="37" ht="14.25" customHeight="1">
      <c r="A37" s="23"/>
      <c r="B37" s="33" t="s">
        <v>41</v>
      </c>
      <c r="C37" s="34">
        <v>22.0</v>
      </c>
      <c r="D37" s="35" t="s">
        <v>42</v>
      </c>
      <c r="E37" s="36" t="s">
        <v>43</v>
      </c>
      <c r="F37" s="28" t="str">
        <f>13.32*245/245</f>
        <v>13.32</v>
      </c>
      <c r="G37" s="29">
        <v>113.0</v>
      </c>
      <c r="H37" s="29">
        <v>1.8</v>
      </c>
      <c r="I37" s="29">
        <v>6.09</v>
      </c>
      <c r="J37" s="30">
        <v>9.73</v>
      </c>
    </row>
    <row r="38" ht="14.25" customHeight="1">
      <c r="A38" s="23"/>
      <c r="B38" s="33" t="s">
        <v>44</v>
      </c>
      <c r="C38" s="34">
        <v>51.0</v>
      </c>
      <c r="D38" s="35" t="s">
        <v>45</v>
      </c>
      <c r="E38" s="36" t="s">
        <v>58</v>
      </c>
      <c r="F38" s="28" t="str">
        <f>25.81*55/50+10.64*55/50</f>
        <v>40.10</v>
      </c>
      <c r="G38" s="29">
        <v>104.44</v>
      </c>
      <c r="H38" s="29">
        <v>9.63</v>
      </c>
      <c r="I38" s="29">
        <v>4.97</v>
      </c>
      <c r="J38" s="30">
        <v>5.19</v>
      </c>
    </row>
    <row r="39" ht="14.25" customHeight="1">
      <c r="A39" s="23"/>
      <c r="B39" s="33" t="s">
        <v>47</v>
      </c>
      <c r="C39" s="34">
        <v>7.0</v>
      </c>
      <c r="D39" s="35" t="s">
        <v>48</v>
      </c>
      <c r="E39" s="36" t="s">
        <v>59</v>
      </c>
      <c r="F39" s="28">
        <v>22.3</v>
      </c>
      <c r="G39" s="29">
        <v>181.11</v>
      </c>
      <c r="H39" s="29">
        <v>4.17</v>
      </c>
      <c r="I39" s="29">
        <v>6.08</v>
      </c>
      <c r="J39" s="30">
        <v>24.42</v>
      </c>
    </row>
    <row r="40" ht="14.25" customHeight="1">
      <c r="A40" s="23"/>
      <c r="B40" s="33" t="s">
        <v>32</v>
      </c>
      <c r="C40" s="34">
        <v>17.0</v>
      </c>
      <c r="D40" s="35" t="s">
        <v>50</v>
      </c>
      <c r="E40" s="36">
        <v>200.0</v>
      </c>
      <c r="F40" s="28">
        <v>4.29</v>
      </c>
      <c r="G40" s="29">
        <v>80.0</v>
      </c>
      <c r="H40" s="29">
        <v>0.44</v>
      </c>
      <c r="I40" s="29">
        <v>0.0</v>
      </c>
      <c r="J40" s="30">
        <v>18.9</v>
      </c>
    </row>
    <row r="41" ht="14.25" customHeight="1">
      <c r="A41" s="23"/>
      <c r="B41" s="33" t="s">
        <v>26</v>
      </c>
      <c r="C41" s="34" t="s">
        <v>22</v>
      </c>
      <c r="D41" s="35" t="s">
        <v>51</v>
      </c>
      <c r="E41" s="36" t="s">
        <v>60</v>
      </c>
      <c r="F41" s="28" t="str">
        <f>36.36*0.06</f>
        <v>2.18</v>
      </c>
      <c r="G41" s="29">
        <v>141.0</v>
      </c>
      <c r="H41" s="29">
        <v>4.56</v>
      </c>
      <c r="I41" s="29">
        <v>0.48</v>
      </c>
      <c r="J41" s="30">
        <v>29.52</v>
      </c>
    </row>
    <row r="42" ht="14.25" customHeight="1">
      <c r="A42" s="23"/>
      <c r="B42" s="65" t="s">
        <v>28</v>
      </c>
      <c r="C42" s="49" t="s">
        <v>22</v>
      </c>
      <c r="D42" s="50" t="s">
        <v>29</v>
      </c>
      <c r="E42" s="51" t="s">
        <v>60</v>
      </c>
      <c r="F42" s="52" t="str">
        <f>43.64*0.06</f>
        <v>2.62</v>
      </c>
      <c r="G42" s="53">
        <v>126.0</v>
      </c>
      <c r="H42" s="53">
        <v>2.94</v>
      </c>
      <c r="I42" s="53">
        <v>0.6</v>
      </c>
      <c r="J42" s="54">
        <v>26.88</v>
      </c>
    </row>
    <row r="43" ht="14.25" customHeight="1">
      <c r="A43" s="66"/>
      <c r="B43" s="56"/>
      <c r="C43" s="56"/>
      <c r="D43" s="56"/>
      <c r="E43" s="67"/>
      <c r="F43" s="60" t="str">
        <f t="shared" ref="F43:J43" si="6">SUM(F36:F42)</f>
        <v>102.09</v>
      </c>
      <c r="G43" s="61" t="str">
        <f t="shared" si="6"/>
        <v>823.88</v>
      </c>
      <c r="H43" s="61" t="str">
        <f t="shared" si="6"/>
        <v>24.74</v>
      </c>
      <c r="I43" s="61" t="str">
        <f t="shared" si="6"/>
        <v>22.92</v>
      </c>
      <c r="J43" s="62" t="str">
        <f t="shared" si="6"/>
        <v>122.34</v>
      </c>
    </row>
    <row r="44" ht="14.25" customHeight="1">
      <c r="A44" s="74" t="s">
        <v>61</v>
      </c>
      <c r="E44" s="75"/>
      <c r="F44" s="75"/>
      <c r="G44" s="76"/>
      <c r="H44" s="76"/>
      <c r="I44" s="76"/>
      <c r="J44" s="76"/>
      <c r="K44" s="76"/>
    </row>
    <row r="45" ht="14.25" customHeight="1">
      <c r="A45" s="74" t="s">
        <v>62</v>
      </c>
      <c r="E45" s="4"/>
      <c r="F45" s="4"/>
    </row>
    <row r="46" ht="14.25" customHeight="1">
      <c r="E46" s="4"/>
      <c r="F46" s="4"/>
    </row>
    <row r="47" ht="14.25" customHeight="1">
      <c r="E47" s="4"/>
      <c r="F47" s="4"/>
    </row>
    <row r="48" ht="14.25" customHeight="1">
      <c r="E48" s="4"/>
      <c r="F48" s="4"/>
    </row>
    <row r="49" ht="14.25" customHeight="1">
      <c r="E49" s="4"/>
      <c r="F49" s="4"/>
    </row>
    <row r="50" ht="14.25" customHeight="1">
      <c r="E50" s="4"/>
      <c r="F50" s="4"/>
    </row>
    <row r="51" ht="14.25" customHeight="1">
      <c r="E51" s="4"/>
      <c r="F51" s="4"/>
    </row>
    <row r="52" ht="14.25" customHeight="1">
      <c r="E52" s="4"/>
      <c r="F52" s="4"/>
    </row>
    <row r="53" ht="14.25" customHeight="1">
      <c r="E53" s="4"/>
      <c r="F53" s="4"/>
    </row>
    <row r="54" ht="14.25" customHeight="1">
      <c r="E54" s="4"/>
      <c r="F54" s="4"/>
    </row>
    <row r="55" ht="14.25" customHeight="1">
      <c r="E55" s="4"/>
      <c r="F55" s="4"/>
    </row>
    <row r="56" ht="14.25" customHeight="1">
      <c r="E56" s="4"/>
      <c r="F56" s="4"/>
    </row>
    <row r="57" ht="14.25" customHeight="1">
      <c r="E57" s="4"/>
      <c r="F57" s="4"/>
    </row>
    <row r="58" ht="14.25" customHeight="1">
      <c r="E58" s="4"/>
      <c r="F58" s="4"/>
    </row>
    <row r="59" ht="14.25" customHeight="1">
      <c r="E59" s="4"/>
      <c r="F59" s="4"/>
    </row>
    <row r="60" ht="14.25" customHeight="1">
      <c r="E60" s="4"/>
      <c r="F60" s="4"/>
    </row>
    <row r="61" ht="14.25" customHeight="1">
      <c r="E61" s="4"/>
      <c r="F61" s="4"/>
    </row>
    <row r="62" ht="14.25" customHeight="1">
      <c r="E62" s="4"/>
      <c r="F62" s="4"/>
    </row>
    <row r="63" ht="14.25" customHeight="1">
      <c r="E63" s="4"/>
      <c r="F63" s="4"/>
    </row>
    <row r="64" ht="14.25" customHeight="1">
      <c r="E64" s="4"/>
      <c r="F64" s="4"/>
    </row>
    <row r="65" ht="14.25" customHeight="1">
      <c r="E65" s="4"/>
      <c r="F65" s="4"/>
    </row>
    <row r="66" ht="14.25" customHeight="1">
      <c r="E66" s="4"/>
      <c r="F66" s="4"/>
    </row>
    <row r="67" ht="14.25" customHeight="1">
      <c r="E67" s="4"/>
      <c r="F67" s="4"/>
    </row>
    <row r="68" ht="14.25" customHeight="1">
      <c r="E68" s="4"/>
      <c r="F68" s="4"/>
    </row>
    <row r="69" ht="14.25" customHeight="1">
      <c r="E69" s="4"/>
      <c r="F69" s="4"/>
    </row>
    <row r="70" ht="14.25" customHeight="1">
      <c r="E70" s="4"/>
      <c r="F70" s="4"/>
    </row>
    <row r="71" ht="14.25" customHeight="1">
      <c r="E71" s="4"/>
      <c r="F71" s="4"/>
    </row>
    <row r="72" ht="14.25" customHeight="1">
      <c r="E72" s="4"/>
      <c r="F72" s="4"/>
    </row>
    <row r="73" ht="14.25" customHeight="1">
      <c r="E73" s="4"/>
      <c r="F73" s="4"/>
    </row>
    <row r="74" ht="14.25" customHeight="1">
      <c r="E74" s="4"/>
      <c r="F74" s="4"/>
    </row>
    <row r="75" ht="14.25" customHeight="1">
      <c r="E75" s="4"/>
      <c r="F75" s="4"/>
    </row>
    <row r="76" ht="14.25" customHeight="1">
      <c r="E76" s="4"/>
      <c r="F76" s="4"/>
    </row>
    <row r="77" ht="14.25" customHeight="1">
      <c r="E77" s="4"/>
      <c r="F77" s="4"/>
    </row>
    <row r="78" ht="14.25" customHeight="1">
      <c r="E78" s="4"/>
      <c r="F78" s="4"/>
    </row>
    <row r="79" ht="14.25" customHeight="1">
      <c r="E79" s="4"/>
      <c r="F79" s="4"/>
    </row>
    <row r="80" ht="14.25" customHeight="1">
      <c r="E80" s="4"/>
      <c r="F80" s="4"/>
    </row>
    <row r="81" ht="14.25" customHeight="1">
      <c r="E81" s="4"/>
      <c r="F81" s="4"/>
    </row>
    <row r="82" ht="14.25" customHeight="1">
      <c r="E82" s="4"/>
      <c r="F82" s="4"/>
    </row>
    <row r="83" ht="14.25" customHeight="1">
      <c r="E83" s="4"/>
      <c r="F83" s="4"/>
    </row>
    <row r="84" ht="14.25" customHeight="1">
      <c r="E84" s="4"/>
      <c r="F84" s="4"/>
    </row>
    <row r="85" ht="14.25" customHeight="1">
      <c r="E85" s="4"/>
      <c r="F85" s="4"/>
    </row>
    <row r="86" ht="14.25" customHeight="1">
      <c r="E86" s="4"/>
      <c r="F86" s="4"/>
    </row>
    <row r="87" ht="14.25" customHeight="1">
      <c r="E87" s="4"/>
      <c r="F87" s="4"/>
    </row>
    <row r="88" ht="14.25" customHeight="1">
      <c r="E88" s="4"/>
      <c r="F88" s="4"/>
    </row>
    <row r="89" ht="14.25" customHeight="1">
      <c r="E89" s="4"/>
      <c r="F89" s="4"/>
    </row>
    <row r="90" ht="14.25" customHeight="1">
      <c r="E90" s="4"/>
      <c r="F90" s="4"/>
    </row>
    <row r="91" ht="14.25" customHeight="1">
      <c r="E91" s="4"/>
      <c r="F91" s="4"/>
    </row>
    <row r="92" ht="14.25" customHeight="1">
      <c r="E92" s="4"/>
      <c r="F92" s="4"/>
    </row>
    <row r="93" ht="14.25" customHeight="1">
      <c r="E93" s="4"/>
      <c r="F93" s="4"/>
    </row>
    <row r="94" ht="14.25" customHeight="1">
      <c r="E94" s="4"/>
      <c r="F94" s="4"/>
    </row>
    <row r="95" ht="14.25" customHeight="1">
      <c r="E95" s="4"/>
      <c r="F95" s="4"/>
    </row>
    <row r="96" ht="14.25" customHeight="1">
      <c r="E96" s="4"/>
      <c r="F96" s="4"/>
    </row>
    <row r="97" ht="14.25" customHeight="1">
      <c r="E97" s="4"/>
      <c r="F97" s="4"/>
    </row>
    <row r="98" ht="14.25" customHeight="1">
      <c r="E98" s="4"/>
      <c r="F98" s="4"/>
    </row>
    <row r="99" ht="14.25" customHeight="1">
      <c r="E99" s="4"/>
      <c r="F99" s="4"/>
    </row>
    <row r="100" ht="14.25" customHeight="1">
      <c r="E100" s="4"/>
      <c r="F100" s="4"/>
    </row>
  </sheetData>
  <mergeCells count="2">
    <mergeCell ref="B1:D1"/>
    <mergeCell ref="G1:H1"/>
  </mergeCells>
  <printOptions/>
  <pageMargins bottom="0.15748031496062992" footer="0.0" header="0.0" left="0.2362204724409449" right="0.2362204724409449" top="0.1574803149606299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8.75"/>
    <col customWidth="1" min="3" max="3" width="4.88"/>
    <col customWidth="1" min="4" max="4" width="21.63"/>
    <col customWidth="1" min="5" max="5" width="9.0"/>
    <col customWidth="1" min="6" max="6" width="6.25"/>
    <col customWidth="1" min="7" max="7" width="6.75"/>
    <col customWidth="1" min="8" max="8" width="5.38"/>
    <col customWidth="1" min="9" max="9" width="5.75"/>
    <col customWidth="1" min="10" max="10" width="7.5"/>
    <col customWidth="1" min="11" max="11" width="7.63"/>
  </cols>
  <sheetData>
    <row r="1" ht="28.5" customHeight="1">
      <c r="A1" s="76" t="s">
        <v>0</v>
      </c>
      <c r="B1" s="77" t="s">
        <v>1</v>
      </c>
      <c r="C1" s="2"/>
      <c r="D1" s="3"/>
      <c r="E1" s="75" t="s">
        <v>2</v>
      </c>
      <c r="F1" s="78"/>
      <c r="G1" s="79" t="s">
        <v>3</v>
      </c>
      <c r="I1" s="80" t="s">
        <v>63</v>
      </c>
      <c r="J1" s="76"/>
      <c r="K1" s="76"/>
    </row>
    <row r="2" ht="14.25" customHeight="1">
      <c r="A2" s="76"/>
      <c r="B2" s="81" t="s">
        <v>64</v>
      </c>
      <c r="C2" s="76"/>
      <c r="D2" s="76"/>
      <c r="E2" s="75"/>
      <c r="F2" s="75"/>
      <c r="G2" s="76"/>
      <c r="H2" s="76"/>
      <c r="I2" s="76"/>
      <c r="J2" s="76"/>
      <c r="K2" s="76"/>
    </row>
    <row r="3" ht="14.25" customHeight="1">
      <c r="A3" s="82" t="s">
        <v>6</v>
      </c>
      <c r="B3" s="83" t="s">
        <v>7</v>
      </c>
      <c r="C3" s="83" t="s">
        <v>8</v>
      </c>
      <c r="D3" s="83" t="s">
        <v>9</v>
      </c>
      <c r="E3" s="84" t="s">
        <v>10</v>
      </c>
      <c r="F3" s="84" t="s">
        <v>11</v>
      </c>
      <c r="G3" s="85" t="s">
        <v>12</v>
      </c>
      <c r="H3" s="83" t="s">
        <v>13</v>
      </c>
      <c r="I3" s="83" t="s">
        <v>14</v>
      </c>
      <c r="J3" s="86" t="s">
        <v>15</v>
      </c>
      <c r="K3" s="87"/>
    </row>
    <row r="4" ht="14.25" customHeight="1">
      <c r="A4" s="15" t="s">
        <v>16</v>
      </c>
      <c r="B4" s="16" t="s">
        <v>17</v>
      </c>
      <c r="C4" s="17">
        <v>34.0</v>
      </c>
      <c r="D4" s="18" t="s">
        <v>18</v>
      </c>
      <c r="E4" s="19" t="s">
        <v>19</v>
      </c>
      <c r="F4" s="20" t="str">
        <f>68.9*25/54+6.81*135/106</f>
        <v>40.57</v>
      </c>
      <c r="G4" s="21">
        <v>291.33</v>
      </c>
      <c r="H4" s="21">
        <v>13.7</v>
      </c>
      <c r="I4" s="21">
        <v>14.92</v>
      </c>
      <c r="J4" s="22">
        <v>25.84</v>
      </c>
      <c r="K4" s="76"/>
    </row>
    <row r="5" ht="14.25" customHeight="1">
      <c r="A5" s="23"/>
      <c r="B5" s="24" t="s">
        <v>24</v>
      </c>
      <c r="C5" s="25">
        <v>1.0</v>
      </c>
      <c r="D5" s="26" t="s">
        <v>21</v>
      </c>
      <c r="E5" s="27">
        <v>60.0</v>
      </c>
      <c r="F5" s="28" t="str">
        <f>16.37*60/60</f>
        <v>16.37</v>
      </c>
      <c r="G5" s="29">
        <v>24.0</v>
      </c>
      <c r="H5" s="29">
        <v>1.86</v>
      </c>
      <c r="I5" s="29">
        <v>0.12</v>
      </c>
      <c r="J5" s="30">
        <v>3.9</v>
      </c>
      <c r="K5" s="76"/>
    </row>
    <row r="6" ht="14.25" customHeight="1">
      <c r="A6" s="23"/>
      <c r="B6" s="31" t="s">
        <v>20</v>
      </c>
      <c r="C6" s="25" t="s">
        <v>22</v>
      </c>
      <c r="D6" s="26" t="s">
        <v>23</v>
      </c>
      <c r="E6" s="27">
        <v>40.0</v>
      </c>
      <c r="F6" s="28" t="str">
        <f>313.92*0.04*1.33</f>
        <v>16.70</v>
      </c>
      <c r="G6" s="29">
        <v>96.0</v>
      </c>
      <c r="H6" s="29">
        <v>3.04</v>
      </c>
      <c r="I6" s="29">
        <v>0.32</v>
      </c>
      <c r="J6" s="30">
        <v>19.44</v>
      </c>
      <c r="K6" s="76"/>
    </row>
    <row r="7" ht="14.25" customHeight="1">
      <c r="A7" s="23"/>
      <c r="B7" s="31" t="s">
        <v>24</v>
      </c>
      <c r="C7" s="25">
        <v>57.0</v>
      </c>
      <c r="D7" s="26" t="s">
        <v>25</v>
      </c>
      <c r="E7" s="27">
        <v>200.0</v>
      </c>
      <c r="F7" s="28">
        <v>1.71</v>
      </c>
      <c r="G7" s="29">
        <v>41.0</v>
      </c>
      <c r="H7" s="29">
        <v>0.0</v>
      </c>
      <c r="I7" s="29">
        <v>0.0</v>
      </c>
      <c r="J7" s="30">
        <v>10.01</v>
      </c>
      <c r="K7" s="76"/>
    </row>
    <row r="8" ht="14.25" customHeight="1">
      <c r="A8" s="23"/>
      <c r="B8" s="31" t="s">
        <v>26</v>
      </c>
      <c r="C8" s="25" t="s">
        <v>22</v>
      </c>
      <c r="D8" s="26" t="s">
        <v>27</v>
      </c>
      <c r="E8" s="27">
        <v>27.0</v>
      </c>
      <c r="F8" s="28" t="str">
        <f>54.54*0.027</f>
        <v>1.47</v>
      </c>
      <c r="G8" s="29">
        <v>47.0</v>
      </c>
      <c r="H8" s="29">
        <v>1.52</v>
      </c>
      <c r="I8" s="29">
        <v>0.16</v>
      </c>
      <c r="J8" s="30">
        <v>9.84</v>
      </c>
      <c r="K8" s="76"/>
    </row>
    <row r="9" ht="14.25" customHeight="1">
      <c r="A9" s="32"/>
      <c r="B9" s="33" t="s">
        <v>28</v>
      </c>
      <c r="C9" s="34" t="s">
        <v>22</v>
      </c>
      <c r="D9" s="35" t="s">
        <v>29</v>
      </c>
      <c r="E9" s="36" t="s">
        <v>65</v>
      </c>
      <c r="F9" s="28" t="str">
        <f>43.63*0.027</f>
        <v>1.18</v>
      </c>
      <c r="G9" s="29">
        <v>42.0</v>
      </c>
      <c r="H9" s="29">
        <v>0.98</v>
      </c>
      <c r="I9" s="29">
        <v>0.2</v>
      </c>
      <c r="J9" s="30">
        <v>8.96</v>
      </c>
      <c r="K9" s="76"/>
    </row>
    <row r="10" ht="14.25" customHeight="1">
      <c r="A10" s="37"/>
      <c r="B10" s="38"/>
      <c r="C10" s="39"/>
      <c r="D10" s="40"/>
      <c r="E10" s="41"/>
      <c r="F10" s="42" t="str">
        <f t="shared" ref="F10:J10" si="1">SUM(F4:F9)</f>
        <v>78.00</v>
      </c>
      <c r="G10" s="43" t="str">
        <f t="shared" si="1"/>
        <v>541.33</v>
      </c>
      <c r="H10" s="43" t="str">
        <f t="shared" si="1"/>
        <v>21.10</v>
      </c>
      <c r="I10" s="43" t="str">
        <f t="shared" si="1"/>
        <v>15.72</v>
      </c>
      <c r="J10" s="44" t="str">
        <f t="shared" si="1"/>
        <v>77.99</v>
      </c>
      <c r="K10" s="76"/>
    </row>
    <row r="11" ht="14.25" customHeight="1">
      <c r="A11" s="88"/>
      <c r="B11" s="16" t="s">
        <v>20</v>
      </c>
      <c r="C11" s="17">
        <v>1.0</v>
      </c>
      <c r="D11" s="18" t="s">
        <v>21</v>
      </c>
      <c r="E11" s="89">
        <v>80.0</v>
      </c>
      <c r="F11" s="20" t="str">
        <f>16.37*80/60</f>
        <v>21.83</v>
      </c>
      <c r="G11" s="21">
        <v>24.0</v>
      </c>
      <c r="H11" s="21">
        <v>1.86</v>
      </c>
      <c r="I11" s="21">
        <v>0.12</v>
      </c>
      <c r="J11" s="22">
        <v>3.9</v>
      </c>
      <c r="K11" s="76"/>
    </row>
    <row r="12" ht="14.25" customHeight="1">
      <c r="A12" s="90"/>
      <c r="B12" s="91" t="s">
        <v>17</v>
      </c>
      <c r="C12" s="92">
        <v>34.0</v>
      </c>
      <c r="D12" s="93" t="s">
        <v>18</v>
      </c>
      <c r="E12" s="36" t="s">
        <v>54</v>
      </c>
      <c r="F12" s="28" t="str">
        <f>68.9*30/54+6.81*170/106</f>
        <v>49.20</v>
      </c>
      <c r="G12" s="94">
        <v>291.33</v>
      </c>
      <c r="H12" s="94">
        <v>13.7</v>
      </c>
      <c r="I12" s="94">
        <v>14.92</v>
      </c>
      <c r="J12" s="95">
        <v>25.84</v>
      </c>
      <c r="K12" s="76"/>
    </row>
    <row r="13" ht="14.25" customHeight="1">
      <c r="A13" s="90"/>
      <c r="B13" s="33" t="s">
        <v>32</v>
      </c>
      <c r="C13" s="34">
        <v>25.0</v>
      </c>
      <c r="D13" s="35" t="s">
        <v>66</v>
      </c>
      <c r="E13" s="36" t="s">
        <v>59</v>
      </c>
      <c r="F13" s="96">
        <v>17.82</v>
      </c>
      <c r="G13" s="29">
        <v>136.0</v>
      </c>
      <c r="H13" s="29">
        <v>0.6</v>
      </c>
      <c r="I13" s="29">
        <v>0.0</v>
      </c>
      <c r="J13" s="30">
        <v>33.0</v>
      </c>
      <c r="K13" s="76"/>
    </row>
    <row r="14" ht="14.25" customHeight="1">
      <c r="A14" s="90"/>
      <c r="B14" s="31" t="s">
        <v>20</v>
      </c>
      <c r="C14" s="25" t="s">
        <v>22</v>
      </c>
      <c r="D14" s="26" t="s">
        <v>23</v>
      </c>
      <c r="E14" s="27">
        <v>20.0</v>
      </c>
      <c r="F14" s="28" t="str">
        <f>313.92*0.02*1.33</f>
        <v>8.35</v>
      </c>
      <c r="G14" s="29">
        <v>96.0</v>
      </c>
      <c r="H14" s="29">
        <v>3.04</v>
      </c>
      <c r="I14" s="29">
        <v>0.32</v>
      </c>
      <c r="J14" s="30">
        <v>19.44</v>
      </c>
      <c r="K14" s="76"/>
    </row>
    <row r="15" ht="16.5" customHeight="1">
      <c r="A15" s="90"/>
      <c r="B15" s="33" t="s">
        <v>26</v>
      </c>
      <c r="C15" s="34" t="s">
        <v>22</v>
      </c>
      <c r="D15" s="35" t="s">
        <v>51</v>
      </c>
      <c r="E15" s="36" t="s">
        <v>55</v>
      </c>
      <c r="F15" s="28" t="str">
        <f>43.63*0.03</f>
        <v>1.31</v>
      </c>
      <c r="G15" s="29">
        <v>70.5</v>
      </c>
      <c r="H15" s="29">
        <v>2.28</v>
      </c>
      <c r="I15" s="29">
        <v>0.24</v>
      </c>
      <c r="J15" s="30">
        <v>14.76</v>
      </c>
      <c r="K15" s="76"/>
    </row>
    <row r="16" ht="16.5" customHeight="1">
      <c r="A16" s="90"/>
      <c r="B16" s="65" t="s">
        <v>28</v>
      </c>
      <c r="C16" s="49" t="s">
        <v>22</v>
      </c>
      <c r="D16" s="50" t="s">
        <v>29</v>
      </c>
      <c r="E16" s="51" t="s">
        <v>55</v>
      </c>
      <c r="F16" s="52" t="str">
        <f>52.37*0.03</f>
        <v>1.57</v>
      </c>
      <c r="G16" s="29">
        <v>63.0</v>
      </c>
      <c r="H16" s="29">
        <v>1.47</v>
      </c>
      <c r="I16" s="29">
        <v>0.3</v>
      </c>
      <c r="J16" s="30">
        <v>13.44</v>
      </c>
      <c r="K16" s="76"/>
    </row>
    <row r="17" ht="14.25" customHeight="1">
      <c r="A17" s="90"/>
      <c r="B17" s="97"/>
      <c r="C17" s="97"/>
      <c r="D17" s="97"/>
      <c r="E17" s="98"/>
      <c r="F17" s="99">
        <v>100.0</v>
      </c>
      <c r="G17" s="100" t="str">
        <f>SUM(G11:G16)</f>
        <v>680.83</v>
      </c>
      <c r="H17" s="100" t="str">
        <f t="shared" ref="H17:J17" si="2">SUM(H11:H13)</f>
        <v>16.16</v>
      </c>
      <c r="I17" s="100" t="str">
        <f t="shared" si="2"/>
        <v>15.04</v>
      </c>
      <c r="J17" s="101" t="str">
        <f t="shared" si="2"/>
        <v>62.74</v>
      </c>
      <c r="K17" s="76"/>
    </row>
    <row r="18" ht="14.25" customHeight="1">
      <c r="A18" s="90"/>
      <c r="B18" s="16" t="s">
        <v>20</v>
      </c>
      <c r="C18" s="17">
        <v>1.0</v>
      </c>
      <c r="D18" s="18" t="s">
        <v>21</v>
      </c>
      <c r="E18" s="27">
        <v>95.0</v>
      </c>
      <c r="F18" s="28" t="str">
        <f>16.37*95/60</f>
        <v>25.92</v>
      </c>
      <c r="G18" s="21">
        <v>24.0</v>
      </c>
      <c r="H18" s="21">
        <v>1.86</v>
      </c>
      <c r="I18" s="21">
        <v>0.12</v>
      </c>
      <c r="J18" s="22">
        <v>3.9</v>
      </c>
      <c r="K18" s="76"/>
    </row>
    <row r="19" ht="14.25" customHeight="1">
      <c r="A19" s="90"/>
      <c r="B19" s="33" t="s">
        <v>41</v>
      </c>
      <c r="C19" s="34">
        <v>22.0</v>
      </c>
      <c r="D19" s="35" t="s">
        <v>67</v>
      </c>
      <c r="E19" s="36" t="s">
        <v>68</v>
      </c>
      <c r="F19" s="28" t="str">
        <f>17.73*235/245+2.45+9.8</f>
        <v>29.26</v>
      </c>
      <c r="G19" s="29">
        <v>113.0</v>
      </c>
      <c r="H19" s="29">
        <v>1.8</v>
      </c>
      <c r="I19" s="29">
        <v>6.09</v>
      </c>
      <c r="J19" s="30">
        <v>9.73</v>
      </c>
      <c r="K19" s="76"/>
    </row>
    <row r="20" ht="14.25" customHeight="1">
      <c r="A20" s="90"/>
      <c r="B20" s="91" t="s">
        <v>17</v>
      </c>
      <c r="C20" s="92">
        <v>34.0</v>
      </c>
      <c r="D20" s="93" t="s">
        <v>18</v>
      </c>
      <c r="E20" s="36" t="s">
        <v>54</v>
      </c>
      <c r="F20" s="28" t="str">
        <f>68.9*30/54+6.81*170/106</f>
        <v>49.20</v>
      </c>
      <c r="G20" s="94">
        <v>291.33</v>
      </c>
      <c r="H20" s="94">
        <v>13.7</v>
      </c>
      <c r="I20" s="94">
        <v>14.92</v>
      </c>
      <c r="J20" s="95">
        <v>25.84</v>
      </c>
      <c r="K20" s="76"/>
    </row>
    <row r="21" ht="14.25" customHeight="1">
      <c r="A21" s="90"/>
      <c r="B21" s="33" t="s">
        <v>32</v>
      </c>
      <c r="C21" s="34">
        <v>25.0</v>
      </c>
      <c r="D21" s="35" t="s">
        <v>66</v>
      </c>
      <c r="E21" s="36" t="s">
        <v>59</v>
      </c>
      <c r="F21" s="28">
        <v>17.82</v>
      </c>
      <c r="G21" s="29">
        <v>136.0</v>
      </c>
      <c r="H21" s="29">
        <v>0.6</v>
      </c>
      <c r="I21" s="29">
        <v>0.0</v>
      </c>
      <c r="J21" s="30">
        <v>33.0</v>
      </c>
      <c r="K21" s="76"/>
    </row>
    <row r="22" ht="14.25" customHeight="1">
      <c r="A22" s="90"/>
      <c r="B22" s="33" t="s">
        <v>26</v>
      </c>
      <c r="C22" s="34" t="s">
        <v>22</v>
      </c>
      <c r="D22" s="35" t="s">
        <v>51</v>
      </c>
      <c r="E22" s="36" t="s">
        <v>55</v>
      </c>
      <c r="F22" s="28" t="str">
        <f>43.63*0.03</f>
        <v>1.31</v>
      </c>
      <c r="G22" s="29">
        <v>70.5</v>
      </c>
      <c r="H22" s="29">
        <v>2.28</v>
      </c>
      <c r="I22" s="29">
        <v>0.24</v>
      </c>
      <c r="J22" s="30">
        <v>14.76</v>
      </c>
      <c r="K22" s="76"/>
    </row>
    <row r="23" ht="14.25" customHeight="1">
      <c r="A23" s="90"/>
      <c r="B23" s="65" t="s">
        <v>28</v>
      </c>
      <c r="C23" s="49" t="s">
        <v>22</v>
      </c>
      <c r="D23" s="50" t="s">
        <v>29</v>
      </c>
      <c r="E23" s="51" t="s">
        <v>55</v>
      </c>
      <c r="F23" s="52" t="str">
        <f>52.37*0.03</f>
        <v>1.57</v>
      </c>
      <c r="G23" s="29">
        <v>63.0</v>
      </c>
      <c r="H23" s="29">
        <v>1.47</v>
      </c>
      <c r="I23" s="29">
        <v>0.3</v>
      </c>
      <c r="J23" s="30">
        <v>13.44</v>
      </c>
      <c r="K23" s="76"/>
    </row>
    <row r="24" ht="14.25" customHeight="1">
      <c r="A24" s="102"/>
      <c r="B24" s="97"/>
      <c r="C24" s="97"/>
      <c r="D24" s="97"/>
      <c r="E24" s="103"/>
      <c r="F24" s="99">
        <v>125.0</v>
      </c>
      <c r="G24" s="100" t="str">
        <f>SUM(G18:G23)</f>
        <v>697.83</v>
      </c>
      <c r="H24" s="100" t="str">
        <f t="shared" ref="H24:J24" si="3">SUM(H19:H23)</f>
        <v>19.85</v>
      </c>
      <c r="I24" s="100" t="str">
        <f t="shared" si="3"/>
        <v>21.55</v>
      </c>
      <c r="J24" s="101" t="str">
        <f t="shared" si="3"/>
        <v>96.77</v>
      </c>
      <c r="K24" s="76"/>
    </row>
    <row r="25" ht="14.25" customHeight="1">
      <c r="A25" s="76"/>
      <c r="B25" s="76"/>
      <c r="C25" s="76"/>
      <c r="D25" s="76"/>
      <c r="E25" s="4"/>
      <c r="F25" s="4"/>
      <c r="G25" s="76"/>
      <c r="H25" s="76"/>
      <c r="I25" s="76"/>
      <c r="J25" s="76"/>
      <c r="K25" s="76"/>
    </row>
    <row r="26" ht="14.25" customHeight="1">
      <c r="A26" s="74" t="s">
        <v>61</v>
      </c>
      <c r="B26" s="76"/>
      <c r="C26" s="76"/>
      <c r="D26" s="76"/>
      <c r="E26" s="4"/>
      <c r="F26" s="4"/>
      <c r="G26" s="76"/>
      <c r="H26" s="76"/>
      <c r="I26" s="76"/>
      <c r="J26" s="76"/>
      <c r="K26" s="76"/>
    </row>
    <row r="27" ht="14.25" customHeight="1">
      <c r="A27" s="76"/>
      <c r="B27" s="76"/>
      <c r="C27" s="76"/>
      <c r="D27" s="76"/>
      <c r="E27" s="4"/>
      <c r="F27" s="4"/>
      <c r="G27" s="76"/>
      <c r="H27" s="76"/>
      <c r="I27" s="76"/>
      <c r="J27" s="76"/>
      <c r="K27" s="76"/>
    </row>
    <row r="28" ht="14.25" customHeight="1">
      <c r="A28" s="74" t="s">
        <v>62</v>
      </c>
      <c r="B28" s="76"/>
      <c r="C28" s="76"/>
      <c r="D28" s="76"/>
      <c r="E28" s="4"/>
      <c r="F28" s="4"/>
      <c r="G28" s="76"/>
      <c r="H28" s="76"/>
      <c r="I28" s="76"/>
      <c r="J28" s="76"/>
      <c r="K28" s="76"/>
    </row>
    <row r="29" ht="14.25" customHeight="1">
      <c r="A29" s="76"/>
      <c r="B29" s="76"/>
      <c r="C29" s="76"/>
      <c r="D29" s="76"/>
      <c r="E29" s="4"/>
      <c r="F29" s="4"/>
      <c r="G29" s="76"/>
      <c r="H29" s="76"/>
      <c r="I29" s="76"/>
      <c r="J29" s="76"/>
      <c r="K29" s="76"/>
    </row>
    <row r="30" ht="14.25" customHeight="1">
      <c r="A30" s="76"/>
      <c r="B30" s="76"/>
      <c r="C30" s="76"/>
      <c r="D30" s="76"/>
      <c r="E30" s="75"/>
      <c r="F30" s="75"/>
      <c r="G30" s="76"/>
      <c r="H30" s="76"/>
      <c r="I30" s="76"/>
      <c r="J30" s="76"/>
      <c r="K30" s="76"/>
    </row>
    <row r="31" ht="14.25" customHeight="1">
      <c r="A31" s="76"/>
      <c r="B31" s="76"/>
      <c r="C31" s="76"/>
      <c r="D31" s="76"/>
      <c r="E31" s="75"/>
      <c r="F31" s="75"/>
      <c r="G31" s="76"/>
      <c r="H31" s="76"/>
      <c r="I31" s="76"/>
      <c r="J31" s="76"/>
      <c r="K31" s="76"/>
    </row>
    <row r="32" ht="14.25" customHeight="1">
      <c r="A32" s="76"/>
      <c r="B32" s="76"/>
      <c r="C32" s="76"/>
      <c r="D32" s="76"/>
      <c r="E32" s="75"/>
      <c r="F32" s="75"/>
      <c r="G32" s="76"/>
      <c r="H32" s="76"/>
      <c r="I32" s="76"/>
      <c r="J32" s="76"/>
      <c r="K32" s="76"/>
    </row>
    <row r="33" ht="14.25" customHeight="1">
      <c r="A33" s="76"/>
      <c r="B33" s="76"/>
      <c r="C33" s="76"/>
      <c r="D33" s="76"/>
      <c r="E33" s="75"/>
      <c r="F33" s="75"/>
      <c r="G33" s="76"/>
      <c r="H33" s="76"/>
      <c r="I33" s="76"/>
      <c r="J33" s="76"/>
      <c r="K33" s="76"/>
    </row>
    <row r="34" ht="14.25" customHeight="1">
      <c r="A34" s="76"/>
      <c r="B34" s="76"/>
      <c r="C34" s="76"/>
      <c r="D34" s="76"/>
      <c r="E34" s="75"/>
      <c r="F34" s="75"/>
      <c r="G34" s="76"/>
      <c r="H34" s="76"/>
      <c r="I34" s="76"/>
      <c r="J34" s="76"/>
      <c r="K34" s="76"/>
    </row>
    <row r="35" ht="14.25" customHeight="1">
      <c r="A35" s="76"/>
      <c r="B35" s="76"/>
      <c r="C35" s="76"/>
      <c r="D35" s="76"/>
      <c r="E35" s="75"/>
      <c r="F35" s="75"/>
      <c r="G35" s="76"/>
      <c r="H35" s="76"/>
      <c r="I35" s="76"/>
      <c r="J35" s="76"/>
      <c r="K35" s="76"/>
    </row>
    <row r="36" ht="14.25" customHeight="1">
      <c r="A36" s="76"/>
      <c r="B36" s="76"/>
      <c r="C36" s="76"/>
      <c r="D36" s="76"/>
      <c r="E36" s="75"/>
      <c r="F36" s="75"/>
      <c r="G36" s="76"/>
      <c r="H36" s="76"/>
      <c r="I36" s="76"/>
      <c r="J36" s="76"/>
      <c r="K36" s="76"/>
    </row>
    <row r="37" ht="14.25" customHeight="1">
      <c r="A37" s="76"/>
      <c r="B37" s="76"/>
      <c r="C37" s="76"/>
      <c r="D37" s="76"/>
      <c r="E37" s="75"/>
      <c r="F37" s="75"/>
      <c r="G37" s="76"/>
      <c r="H37" s="76"/>
      <c r="I37" s="76"/>
      <c r="J37" s="76"/>
      <c r="K37" s="76"/>
    </row>
    <row r="38" ht="14.25" customHeight="1">
      <c r="A38" s="76"/>
      <c r="B38" s="76"/>
      <c r="C38" s="76"/>
      <c r="D38" s="76"/>
      <c r="E38" s="75"/>
      <c r="F38" s="75"/>
      <c r="G38" s="76"/>
      <c r="H38" s="76"/>
      <c r="I38" s="76"/>
      <c r="J38" s="76"/>
      <c r="K38" s="76"/>
    </row>
    <row r="39" ht="14.25" customHeight="1">
      <c r="A39" s="76"/>
      <c r="B39" s="76"/>
      <c r="C39" s="76"/>
      <c r="D39" s="76"/>
      <c r="E39" s="75"/>
      <c r="F39" s="75"/>
      <c r="G39" s="76"/>
      <c r="H39" s="76"/>
      <c r="I39" s="76"/>
      <c r="J39" s="76"/>
      <c r="K39" s="76"/>
    </row>
    <row r="40" ht="14.25" customHeight="1">
      <c r="A40" s="76"/>
      <c r="B40" s="76"/>
      <c r="C40" s="76"/>
      <c r="D40" s="76"/>
      <c r="E40" s="75"/>
      <c r="F40" s="75"/>
      <c r="G40" s="76"/>
      <c r="H40" s="76"/>
      <c r="I40" s="76"/>
      <c r="J40" s="76"/>
      <c r="K40" s="76"/>
    </row>
    <row r="41" ht="14.25" customHeight="1">
      <c r="A41" s="76"/>
      <c r="B41" s="76"/>
      <c r="C41" s="76"/>
      <c r="D41" s="76"/>
      <c r="E41" s="75"/>
      <c r="F41" s="75"/>
      <c r="G41" s="76"/>
      <c r="H41" s="76"/>
      <c r="I41" s="76"/>
      <c r="J41" s="76"/>
      <c r="K41" s="76"/>
    </row>
    <row r="42" ht="14.25" customHeight="1">
      <c r="A42" s="76"/>
      <c r="B42" s="76"/>
      <c r="C42" s="76"/>
      <c r="D42" s="76"/>
      <c r="E42" s="75"/>
      <c r="F42" s="75"/>
      <c r="G42" s="76"/>
      <c r="H42" s="76"/>
      <c r="I42" s="76"/>
      <c r="J42" s="76"/>
      <c r="K42" s="76"/>
    </row>
    <row r="43" ht="14.25" customHeight="1">
      <c r="A43" s="76"/>
      <c r="B43" s="76"/>
      <c r="C43" s="76"/>
      <c r="D43" s="76"/>
      <c r="E43" s="75"/>
      <c r="F43" s="75"/>
      <c r="G43" s="76"/>
      <c r="H43" s="76"/>
      <c r="I43" s="76"/>
      <c r="J43" s="76"/>
      <c r="K43" s="76"/>
    </row>
    <row r="44" ht="14.25" customHeight="1">
      <c r="A44" s="76"/>
      <c r="B44" s="76"/>
      <c r="C44" s="76"/>
      <c r="D44" s="76"/>
      <c r="E44" s="75"/>
      <c r="F44" s="75"/>
      <c r="G44" s="76"/>
      <c r="H44" s="76"/>
      <c r="I44" s="76"/>
      <c r="J44" s="76"/>
      <c r="K44" s="76"/>
    </row>
    <row r="45" ht="14.25" customHeight="1">
      <c r="A45" s="76"/>
      <c r="B45" s="76"/>
      <c r="C45" s="76"/>
      <c r="D45" s="76"/>
      <c r="E45" s="75"/>
      <c r="F45" s="75"/>
      <c r="G45" s="76"/>
      <c r="H45" s="76"/>
      <c r="I45" s="76"/>
      <c r="J45" s="76"/>
      <c r="K45" s="76"/>
    </row>
    <row r="46" ht="14.25" customHeight="1">
      <c r="A46" s="76"/>
      <c r="B46" s="76"/>
      <c r="C46" s="76"/>
      <c r="D46" s="76"/>
      <c r="E46" s="75"/>
      <c r="F46" s="75"/>
      <c r="G46" s="76"/>
      <c r="H46" s="76"/>
      <c r="I46" s="76"/>
      <c r="J46" s="76"/>
      <c r="K46" s="76"/>
    </row>
    <row r="47" ht="14.25" customHeight="1">
      <c r="A47" s="76"/>
      <c r="B47" s="76"/>
      <c r="C47" s="76"/>
      <c r="D47" s="76"/>
      <c r="E47" s="75"/>
      <c r="F47" s="75"/>
      <c r="G47" s="76"/>
      <c r="H47" s="76"/>
      <c r="I47" s="76"/>
      <c r="J47" s="76"/>
      <c r="K47" s="76"/>
    </row>
    <row r="48" ht="14.25" customHeight="1">
      <c r="A48" s="76"/>
      <c r="B48" s="76"/>
      <c r="C48" s="76"/>
      <c r="D48" s="76"/>
      <c r="E48" s="75"/>
      <c r="F48" s="75"/>
      <c r="G48" s="76"/>
      <c r="H48" s="76"/>
      <c r="I48" s="76"/>
      <c r="J48" s="76"/>
      <c r="K48" s="76"/>
    </row>
    <row r="49" ht="14.25" customHeight="1">
      <c r="A49" s="76"/>
      <c r="B49" s="76"/>
      <c r="C49" s="76"/>
      <c r="D49" s="76"/>
      <c r="E49" s="75"/>
      <c r="F49" s="75"/>
      <c r="G49" s="76"/>
      <c r="H49" s="76"/>
      <c r="I49" s="76"/>
      <c r="J49" s="76"/>
      <c r="K49" s="76"/>
    </row>
    <row r="50" ht="14.25" customHeight="1">
      <c r="A50" s="76"/>
      <c r="B50" s="76"/>
      <c r="C50" s="76"/>
      <c r="D50" s="76"/>
      <c r="E50" s="75"/>
      <c r="F50" s="75"/>
      <c r="G50" s="76"/>
      <c r="H50" s="76"/>
      <c r="I50" s="76"/>
      <c r="J50" s="76"/>
      <c r="K50" s="76"/>
    </row>
    <row r="51" ht="14.25" customHeight="1">
      <c r="A51" s="76"/>
      <c r="B51" s="76"/>
      <c r="C51" s="76"/>
      <c r="D51" s="76"/>
      <c r="E51" s="75"/>
      <c r="F51" s="75"/>
      <c r="G51" s="76"/>
      <c r="H51" s="76"/>
      <c r="I51" s="76"/>
      <c r="J51" s="76"/>
      <c r="K51" s="76"/>
    </row>
    <row r="52" ht="14.25" customHeight="1">
      <c r="A52" s="76"/>
      <c r="B52" s="76"/>
      <c r="C52" s="76"/>
      <c r="D52" s="76"/>
      <c r="E52" s="75"/>
      <c r="F52" s="75"/>
      <c r="G52" s="76"/>
      <c r="H52" s="76"/>
      <c r="I52" s="76"/>
      <c r="J52" s="76"/>
      <c r="K52" s="76"/>
    </row>
    <row r="53" ht="14.25" customHeight="1">
      <c r="A53" s="76"/>
      <c r="B53" s="76"/>
      <c r="C53" s="76"/>
      <c r="D53" s="76"/>
      <c r="E53" s="75"/>
      <c r="F53" s="75"/>
      <c r="G53" s="76"/>
      <c r="H53" s="76"/>
      <c r="I53" s="76"/>
      <c r="J53" s="76"/>
      <c r="K53" s="76"/>
    </row>
    <row r="54" ht="14.25" customHeight="1">
      <c r="A54" s="76"/>
      <c r="B54" s="76"/>
      <c r="C54" s="76"/>
      <c r="D54" s="76"/>
      <c r="E54" s="75"/>
      <c r="F54" s="75"/>
      <c r="G54" s="76"/>
      <c r="H54" s="76"/>
      <c r="I54" s="76"/>
      <c r="J54" s="76"/>
      <c r="K54" s="76"/>
    </row>
    <row r="55" ht="14.25" customHeight="1">
      <c r="A55" s="76"/>
      <c r="B55" s="76"/>
      <c r="C55" s="76"/>
      <c r="D55" s="76"/>
      <c r="E55" s="75"/>
      <c r="F55" s="75"/>
      <c r="G55" s="76"/>
      <c r="H55" s="76"/>
      <c r="I55" s="76"/>
      <c r="J55" s="76"/>
      <c r="K55" s="76"/>
    </row>
    <row r="56" ht="14.25" customHeight="1">
      <c r="A56" s="76"/>
      <c r="B56" s="76"/>
      <c r="C56" s="76"/>
      <c r="D56" s="76"/>
      <c r="E56" s="75"/>
      <c r="F56" s="75"/>
      <c r="G56" s="76"/>
      <c r="H56" s="76"/>
      <c r="I56" s="76"/>
      <c r="J56" s="76"/>
      <c r="K56" s="76"/>
    </row>
    <row r="57" ht="14.25" customHeight="1">
      <c r="A57" s="76"/>
      <c r="B57" s="76"/>
      <c r="C57" s="76"/>
      <c r="D57" s="76"/>
      <c r="E57" s="75"/>
      <c r="F57" s="75"/>
      <c r="G57" s="76"/>
      <c r="H57" s="76"/>
      <c r="I57" s="76"/>
      <c r="J57" s="76"/>
      <c r="K57" s="76"/>
    </row>
    <row r="58" ht="14.25" customHeight="1">
      <c r="A58" s="76"/>
      <c r="B58" s="76"/>
      <c r="C58" s="76"/>
      <c r="D58" s="76"/>
      <c r="E58" s="75"/>
      <c r="F58" s="75"/>
      <c r="G58" s="76"/>
      <c r="H58" s="76"/>
      <c r="I58" s="76"/>
      <c r="J58" s="76"/>
      <c r="K58" s="76"/>
    </row>
    <row r="59" ht="14.25" customHeight="1">
      <c r="A59" s="76"/>
      <c r="B59" s="76"/>
      <c r="C59" s="76"/>
      <c r="D59" s="76"/>
      <c r="E59" s="75"/>
      <c r="F59" s="75"/>
      <c r="G59" s="76"/>
      <c r="H59" s="76"/>
      <c r="I59" s="76"/>
      <c r="J59" s="76"/>
      <c r="K59" s="76"/>
    </row>
    <row r="60" ht="14.25" customHeight="1">
      <c r="A60" s="76"/>
      <c r="B60" s="76"/>
      <c r="C60" s="76"/>
      <c r="D60" s="76"/>
      <c r="E60" s="75"/>
      <c r="F60" s="75"/>
      <c r="G60" s="76"/>
      <c r="H60" s="76"/>
      <c r="I60" s="76"/>
      <c r="J60" s="76"/>
      <c r="K60" s="76"/>
    </row>
    <row r="61" ht="14.25" customHeight="1">
      <c r="A61" s="76"/>
      <c r="B61" s="76"/>
      <c r="C61" s="76"/>
      <c r="D61" s="76"/>
      <c r="E61" s="75"/>
      <c r="F61" s="75"/>
      <c r="G61" s="76"/>
      <c r="H61" s="76"/>
      <c r="I61" s="76"/>
      <c r="J61" s="76"/>
      <c r="K61" s="76"/>
    </row>
    <row r="62" ht="14.25" customHeight="1">
      <c r="A62" s="76"/>
      <c r="B62" s="76"/>
      <c r="C62" s="76"/>
      <c r="D62" s="76"/>
      <c r="E62" s="75"/>
      <c r="F62" s="75"/>
      <c r="G62" s="76"/>
      <c r="H62" s="76"/>
      <c r="I62" s="76"/>
      <c r="J62" s="76"/>
      <c r="K62" s="76"/>
    </row>
    <row r="63" ht="14.25" customHeight="1">
      <c r="A63" s="76"/>
      <c r="B63" s="76"/>
      <c r="C63" s="76"/>
      <c r="D63" s="76"/>
      <c r="E63" s="75"/>
      <c r="F63" s="75"/>
      <c r="G63" s="76"/>
      <c r="H63" s="76"/>
      <c r="I63" s="76"/>
      <c r="J63" s="76"/>
      <c r="K63" s="76"/>
    </row>
    <row r="64" ht="14.25" customHeight="1">
      <c r="A64" s="76"/>
      <c r="B64" s="76"/>
      <c r="C64" s="76"/>
      <c r="D64" s="76"/>
      <c r="E64" s="75"/>
      <c r="F64" s="75"/>
      <c r="G64" s="76"/>
      <c r="H64" s="76"/>
      <c r="I64" s="76"/>
      <c r="J64" s="76"/>
      <c r="K64" s="76"/>
    </row>
    <row r="65" ht="14.25" customHeight="1">
      <c r="A65" s="76"/>
      <c r="B65" s="76"/>
      <c r="C65" s="76"/>
      <c r="D65" s="76"/>
      <c r="E65" s="75"/>
      <c r="F65" s="75"/>
      <c r="G65" s="76"/>
      <c r="H65" s="76"/>
      <c r="I65" s="76"/>
      <c r="J65" s="76"/>
      <c r="K65" s="76"/>
    </row>
    <row r="66" ht="14.25" customHeight="1">
      <c r="A66" s="76"/>
      <c r="B66" s="76"/>
      <c r="C66" s="76"/>
      <c r="D66" s="76"/>
      <c r="E66" s="75"/>
      <c r="F66" s="75"/>
      <c r="G66" s="76"/>
      <c r="H66" s="76"/>
      <c r="I66" s="76"/>
      <c r="J66" s="76"/>
      <c r="K66" s="76"/>
    </row>
    <row r="67" ht="14.25" customHeight="1">
      <c r="A67" s="76"/>
      <c r="B67" s="76"/>
      <c r="C67" s="76"/>
      <c r="D67" s="76"/>
      <c r="E67" s="75"/>
      <c r="F67" s="75"/>
      <c r="G67" s="76"/>
      <c r="H67" s="76"/>
      <c r="I67" s="76"/>
      <c r="J67" s="76"/>
      <c r="K67" s="76"/>
    </row>
    <row r="68" ht="14.25" customHeight="1">
      <c r="A68" s="76"/>
      <c r="B68" s="76"/>
      <c r="C68" s="76"/>
      <c r="D68" s="76"/>
      <c r="E68" s="75"/>
      <c r="F68" s="75"/>
      <c r="G68" s="76"/>
      <c r="H68" s="76"/>
      <c r="I68" s="76"/>
      <c r="J68" s="76"/>
      <c r="K68" s="76"/>
    </row>
    <row r="69" ht="14.25" customHeight="1">
      <c r="A69" s="76"/>
      <c r="B69" s="76"/>
      <c r="C69" s="76"/>
      <c r="D69" s="76"/>
      <c r="E69" s="75"/>
      <c r="F69" s="75"/>
      <c r="G69" s="76"/>
      <c r="H69" s="76"/>
      <c r="I69" s="76"/>
      <c r="J69" s="76"/>
      <c r="K69" s="76"/>
    </row>
    <row r="70" ht="14.25" customHeight="1">
      <c r="A70" s="76"/>
      <c r="B70" s="76"/>
      <c r="C70" s="76"/>
      <c r="D70" s="76"/>
      <c r="E70" s="75"/>
      <c r="F70" s="75"/>
      <c r="G70" s="76"/>
      <c r="H70" s="76"/>
      <c r="I70" s="76"/>
      <c r="J70" s="76"/>
      <c r="K70" s="76"/>
    </row>
    <row r="71" ht="14.25" customHeight="1">
      <c r="A71" s="76"/>
      <c r="B71" s="76"/>
      <c r="C71" s="76"/>
      <c r="D71" s="76"/>
      <c r="E71" s="75"/>
      <c r="F71" s="75"/>
      <c r="G71" s="76"/>
      <c r="H71" s="76"/>
      <c r="I71" s="76"/>
      <c r="J71" s="76"/>
      <c r="K71" s="76"/>
    </row>
    <row r="72" ht="14.25" customHeight="1">
      <c r="A72" s="76"/>
      <c r="B72" s="76"/>
      <c r="C72" s="76"/>
      <c r="D72" s="76"/>
      <c r="E72" s="75"/>
      <c r="F72" s="75"/>
      <c r="G72" s="76"/>
      <c r="H72" s="76"/>
      <c r="I72" s="76"/>
      <c r="J72" s="76"/>
      <c r="K72" s="76"/>
    </row>
    <row r="73" ht="14.25" customHeight="1">
      <c r="A73" s="76"/>
      <c r="B73" s="76"/>
      <c r="C73" s="76"/>
      <c r="D73" s="76"/>
      <c r="E73" s="75"/>
      <c r="F73" s="75"/>
      <c r="G73" s="76"/>
      <c r="H73" s="76"/>
      <c r="I73" s="76"/>
      <c r="J73" s="76"/>
      <c r="K73" s="76"/>
    </row>
    <row r="74" ht="14.25" customHeight="1">
      <c r="A74" s="76"/>
      <c r="B74" s="76"/>
      <c r="C74" s="76"/>
      <c r="D74" s="76"/>
      <c r="E74" s="75"/>
      <c r="F74" s="75"/>
      <c r="G74" s="76"/>
      <c r="H74" s="76"/>
      <c r="I74" s="76"/>
      <c r="J74" s="76"/>
      <c r="K74" s="76"/>
    </row>
    <row r="75" ht="14.25" customHeight="1">
      <c r="A75" s="76"/>
      <c r="B75" s="76"/>
      <c r="C75" s="76"/>
      <c r="D75" s="76"/>
      <c r="E75" s="75"/>
      <c r="F75" s="75"/>
      <c r="G75" s="76"/>
      <c r="H75" s="76"/>
      <c r="I75" s="76"/>
      <c r="J75" s="76"/>
      <c r="K75" s="76"/>
    </row>
    <row r="76" ht="14.25" customHeight="1">
      <c r="A76" s="76"/>
      <c r="B76" s="76"/>
      <c r="C76" s="76"/>
      <c r="D76" s="76"/>
      <c r="E76" s="75"/>
      <c r="F76" s="75"/>
      <c r="G76" s="76"/>
      <c r="H76" s="76"/>
      <c r="I76" s="76"/>
      <c r="J76" s="76"/>
      <c r="K76" s="76"/>
    </row>
    <row r="77" ht="14.25" customHeight="1">
      <c r="A77" s="76"/>
      <c r="B77" s="76"/>
      <c r="C77" s="76"/>
      <c r="D77" s="76"/>
      <c r="E77" s="75"/>
      <c r="F77" s="75"/>
      <c r="G77" s="76"/>
      <c r="H77" s="76"/>
      <c r="I77" s="76"/>
      <c r="J77" s="76"/>
      <c r="K77" s="76"/>
    </row>
    <row r="78" ht="14.25" customHeight="1">
      <c r="A78" s="76"/>
      <c r="B78" s="76"/>
      <c r="C78" s="76"/>
      <c r="D78" s="76"/>
      <c r="E78" s="75"/>
      <c r="F78" s="75"/>
      <c r="G78" s="76"/>
      <c r="H78" s="76"/>
      <c r="I78" s="76"/>
      <c r="J78" s="76"/>
      <c r="K78" s="76"/>
    </row>
    <row r="79" ht="14.25" customHeight="1">
      <c r="A79" s="76"/>
      <c r="B79" s="76"/>
      <c r="C79" s="76"/>
      <c r="D79" s="76"/>
      <c r="E79" s="75"/>
      <c r="F79" s="75"/>
      <c r="G79" s="76"/>
      <c r="H79" s="76"/>
      <c r="I79" s="76"/>
      <c r="J79" s="76"/>
      <c r="K79" s="76"/>
    </row>
    <row r="80" ht="14.25" customHeight="1">
      <c r="A80" s="76"/>
      <c r="B80" s="76"/>
      <c r="C80" s="76"/>
      <c r="D80" s="76"/>
      <c r="E80" s="75"/>
      <c r="F80" s="75"/>
      <c r="G80" s="76"/>
      <c r="H80" s="76"/>
      <c r="I80" s="76"/>
      <c r="J80" s="76"/>
      <c r="K80" s="76"/>
    </row>
    <row r="81" ht="14.25" customHeight="1">
      <c r="A81" s="76"/>
      <c r="B81" s="76"/>
      <c r="C81" s="76"/>
      <c r="D81" s="76"/>
      <c r="E81" s="75"/>
      <c r="F81" s="75"/>
      <c r="G81" s="76"/>
      <c r="H81" s="76"/>
      <c r="I81" s="76"/>
      <c r="J81" s="76"/>
      <c r="K81" s="76"/>
    </row>
    <row r="82" ht="14.25" customHeight="1">
      <c r="A82" s="76"/>
      <c r="B82" s="76"/>
      <c r="C82" s="76"/>
      <c r="D82" s="76"/>
      <c r="E82" s="75"/>
      <c r="F82" s="75"/>
      <c r="G82" s="76"/>
      <c r="H82" s="76"/>
      <c r="I82" s="76"/>
      <c r="J82" s="76"/>
      <c r="K82" s="76"/>
    </row>
    <row r="83" ht="14.25" customHeight="1">
      <c r="A83" s="76"/>
      <c r="B83" s="76"/>
      <c r="C83" s="76"/>
      <c r="D83" s="76"/>
      <c r="E83" s="75"/>
      <c r="F83" s="75"/>
      <c r="G83" s="76"/>
      <c r="H83" s="76"/>
      <c r="I83" s="76"/>
      <c r="J83" s="76"/>
      <c r="K83" s="76"/>
    </row>
    <row r="84" ht="14.25" customHeight="1">
      <c r="A84" s="76"/>
      <c r="B84" s="76"/>
      <c r="C84" s="76"/>
      <c r="D84" s="76"/>
      <c r="E84" s="75"/>
      <c r="F84" s="75"/>
      <c r="G84" s="76"/>
      <c r="H84" s="76"/>
      <c r="I84" s="76"/>
      <c r="J84" s="76"/>
      <c r="K84" s="76"/>
    </row>
    <row r="85" ht="14.25" customHeight="1">
      <c r="A85" s="76"/>
      <c r="B85" s="76"/>
      <c r="C85" s="76"/>
      <c r="D85" s="76"/>
      <c r="E85" s="75"/>
      <c r="F85" s="75"/>
      <c r="G85" s="76"/>
      <c r="H85" s="76"/>
      <c r="I85" s="76"/>
      <c r="J85" s="76"/>
      <c r="K85" s="76"/>
    </row>
    <row r="86" ht="14.25" customHeight="1">
      <c r="A86" s="76"/>
      <c r="B86" s="76"/>
      <c r="C86" s="76"/>
      <c r="D86" s="76"/>
      <c r="E86" s="75"/>
      <c r="F86" s="75"/>
      <c r="G86" s="76"/>
      <c r="H86" s="76"/>
      <c r="I86" s="76"/>
      <c r="J86" s="76"/>
      <c r="K86" s="76"/>
    </row>
    <row r="87" ht="14.25" customHeight="1">
      <c r="A87" s="76"/>
      <c r="B87" s="76"/>
      <c r="C87" s="76"/>
      <c r="D87" s="76"/>
      <c r="E87" s="75"/>
      <c r="F87" s="75"/>
      <c r="G87" s="76"/>
      <c r="H87" s="76"/>
      <c r="I87" s="76"/>
      <c r="J87" s="76"/>
      <c r="K87" s="76"/>
    </row>
    <row r="88" ht="14.25" customHeight="1">
      <c r="A88" s="76"/>
      <c r="B88" s="76"/>
      <c r="C88" s="76"/>
      <c r="D88" s="76"/>
      <c r="E88" s="75"/>
      <c r="F88" s="75"/>
      <c r="G88" s="76"/>
      <c r="H88" s="76"/>
      <c r="I88" s="76"/>
      <c r="J88" s="76"/>
      <c r="K88" s="76"/>
    </row>
    <row r="89" ht="14.25" customHeight="1">
      <c r="A89" s="76"/>
      <c r="B89" s="76"/>
      <c r="C89" s="76"/>
      <c r="D89" s="76"/>
      <c r="E89" s="75"/>
      <c r="F89" s="75"/>
      <c r="G89" s="76"/>
      <c r="H89" s="76"/>
      <c r="I89" s="76"/>
      <c r="J89" s="76"/>
      <c r="K89" s="76"/>
    </row>
    <row r="90" ht="14.25" customHeight="1">
      <c r="A90" s="76"/>
      <c r="B90" s="76"/>
      <c r="C90" s="76"/>
      <c r="D90" s="76"/>
      <c r="E90" s="75"/>
      <c r="F90" s="75"/>
      <c r="G90" s="76"/>
      <c r="H90" s="76"/>
      <c r="I90" s="76"/>
      <c r="J90" s="76"/>
      <c r="K90" s="76"/>
    </row>
    <row r="91" ht="14.25" customHeight="1">
      <c r="A91" s="76"/>
      <c r="B91" s="76"/>
      <c r="C91" s="76"/>
      <c r="D91" s="76"/>
      <c r="E91" s="75"/>
      <c r="F91" s="75"/>
      <c r="G91" s="76"/>
      <c r="H91" s="76"/>
      <c r="I91" s="76"/>
      <c r="J91" s="76"/>
      <c r="K91" s="76"/>
    </row>
    <row r="92" ht="14.25" customHeight="1">
      <c r="A92" s="76"/>
      <c r="B92" s="76"/>
      <c r="C92" s="76"/>
      <c r="D92" s="76"/>
      <c r="E92" s="75"/>
      <c r="F92" s="75"/>
      <c r="G92" s="76"/>
      <c r="H92" s="76"/>
      <c r="I92" s="76"/>
      <c r="J92" s="76"/>
      <c r="K92" s="76"/>
    </row>
    <row r="93" ht="14.25" customHeight="1">
      <c r="A93" s="76"/>
      <c r="B93" s="76"/>
      <c r="C93" s="76"/>
      <c r="D93" s="76"/>
      <c r="E93" s="75"/>
      <c r="F93" s="75"/>
      <c r="G93" s="76"/>
      <c r="H93" s="76"/>
      <c r="I93" s="76"/>
      <c r="J93" s="76"/>
      <c r="K93" s="76"/>
    </row>
    <row r="94" ht="14.25" customHeight="1">
      <c r="A94" s="76"/>
      <c r="B94" s="76"/>
      <c r="C94" s="76"/>
      <c r="D94" s="76"/>
      <c r="E94" s="75"/>
      <c r="F94" s="75"/>
      <c r="G94" s="76"/>
      <c r="H94" s="76"/>
      <c r="I94" s="76"/>
      <c r="J94" s="76"/>
      <c r="K94" s="76"/>
    </row>
    <row r="95" ht="14.25" customHeight="1">
      <c r="A95" s="76"/>
      <c r="B95" s="76"/>
      <c r="C95" s="76"/>
      <c r="D95" s="76"/>
      <c r="E95" s="75"/>
      <c r="F95" s="75"/>
      <c r="G95" s="76"/>
      <c r="H95" s="76"/>
      <c r="I95" s="76"/>
      <c r="J95" s="76"/>
      <c r="K95" s="76"/>
    </row>
    <row r="96" ht="14.25" customHeight="1">
      <c r="A96" s="76"/>
      <c r="B96" s="76"/>
      <c r="C96" s="76"/>
      <c r="D96" s="76"/>
      <c r="E96" s="75"/>
      <c r="F96" s="75"/>
      <c r="G96" s="76"/>
      <c r="H96" s="76"/>
      <c r="I96" s="76"/>
      <c r="J96" s="76"/>
      <c r="K96" s="76"/>
    </row>
    <row r="97" ht="14.25" customHeight="1">
      <c r="A97" s="76"/>
      <c r="B97" s="76"/>
      <c r="C97" s="76"/>
      <c r="D97" s="76"/>
      <c r="E97" s="75"/>
      <c r="F97" s="75"/>
      <c r="G97" s="76"/>
      <c r="H97" s="76"/>
      <c r="I97" s="76"/>
      <c r="J97" s="76"/>
      <c r="K97" s="76"/>
    </row>
    <row r="98" ht="14.25" customHeight="1">
      <c r="A98" s="76"/>
      <c r="B98" s="76"/>
      <c r="C98" s="76"/>
      <c r="D98" s="76"/>
      <c r="E98" s="75"/>
      <c r="F98" s="75"/>
      <c r="G98" s="76"/>
      <c r="H98" s="76"/>
      <c r="I98" s="76"/>
      <c r="J98" s="76"/>
      <c r="K98" s="76"/>
    </row>
    <row r="99" ht="14.25" customHeight="1">
      <c r="A99" s="76"/>
      <c r="B99" s="76"/>
      <c r="C99" s="76"/>
      <c r="D99" s="76"/>
      <c r="E99" s="75"/>
      <c r="F99" s="75"/>
      <c r="G99" s="76"/>
      <c r="H99" s="76"/>
      <c r="I99" s="76"/>
      <c r="J99" s="76"/>
      <c r="K99" s="76"/>
    </row>
    <row r="100" ht="14.25" customHeight="1">
      <c r="A100" s="76"/>
      <c r="B100" s="76"/>
      <c r="C100" s="76"/>
      <c r="D100" s="76"/>
      <c r="E100" s="75"/>
      <c r="F100" s="75"/>
      <c r="G100" s="76"/>
      <c r="H100" s="76"/>
      <c r="I100" s="76"/>
      <c r="J100" s="76"/>
      <c r="K100" s="76"/>
    </row>
  </sheetData>
  <mergeCells count="2">
    <mergeCell ref="B1:D1"/>
    <mergeCell ref="G1:H1"/>
  </mergeCells>
  <printOptions/>
  <pageMargins bottom="0.15748031496062992" footer="0.0" header="0.0" left="0.11811023622047245" right="0.11811023622047245" top="0.15748031496062992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2</vt:i4>
      </vt:variant>
    </vt:vector>
  </HeadingPairs>
  <TitlesOfParts>
    <vt:vector baseType="lpstr" size="2">
      <vt:lpstr>бесплатно</vt:lpstr>
      <vt:lpstr>платно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Александр Киреев</cp:lastModifiedBy>
  <cp:lastPrinted>2022-09-06T06:34:46Z</cp:lastPrinted>
  <dcterms:modified xsi:type="dcterms:W3CDTF">2023-09-05T07:50:28Z</dcterms:modified>
</cp:coreProperties>
</file>