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есплатно" sheetId="1" r:id="rId4"/>
    <sheet state="visible" name="платно" sheetId="2" r:id="rId5"/>
  </sheets>
  <definedNames/>
  <calcPr/>
</workbook>
</file>

<file path=xl/sharedStrings.xml><?xml version="1.0" encoding="utf-8"?>
<sst xmlns="http://schemas.openxmlformats.org/spreadsheetml/2006/main" count="224" uniqueCount="72">
  <si>
    <t>Школа</t>
  </si>
  <si>
    <t>МБОУ Зеледеевская СОШ</t>
  </si>
  <si>
    <t>корп</t>
  </si>
  <si>
    <t>день 7</t>
  </si>
  <si>
    <t>6-10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</si>
  <si>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</si>
  <si>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</si>
  <si>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</si>
  <si>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</si>
  <si>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</si>
  <si>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</si>
  <si>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</si>
  <si>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</si>
  <si>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</si>
  <si>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</si>
  <si>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</si>
  <si>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</si>
  <si>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</si>
  <si>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200</t>
  </si>
  <si>
    <t>гор.напиток</t>
  </si>
  <si>
    <t>Какао с молоком</t>
  </si>
  <si>
    <t>добавки</t>
  </si>
  <si>
    <t>Масло сливочное</t>
  </si>
  <si>
    <t>Сыр</t>
  </si>
  <si>
    <t>добавка</t>
  </si>
  <si>
    <t>гп</t>
  </si>
  <si>
    <t>Творожное печенье</t>
  </si>
  <si>
    <t>хлеб черн.</t>
  </si>
  <si>
    <t>Хлеб ржаной</t>
  </si>
  <si>
    <t>хлеб бел.</t>
  </si>
  <si>
    <t>Хлеб пшеничный</t>
  </si>
  <si>
    <t>Полдник</t>
  </si>
  <si>
    <t xml:space="preserve">напиток </t>
  </si>
  <si>
    <t>Чай с сахаром</t>
  </si>
  <si>
    <t>Яблоко</t>
  </si>
  <si>
    <t>Пицца школьная</t>
  </si>
  <si>
    <t>60</t>
  </si>
  <si>
    <t>Обед</t>
  </si>
  <si>
    <t>закуска</t>
  </si>
  <si>
    <t>Кукуруза отварная</t>
  </si>
  <si>
    <t>1 блюдо</t>
  </si>
  <si>
    <t>Щи из свежей капусты с картофелем со сметаной</t>
  </si>
  <si>
    <t>245/5</t>
  </si>
  <si>
    <t>2 блюдо</t>
  </si>
  <si>
    <t>Тефтели из птицы</t>
  </si>
  <si>
    <t>90</t>
  </si>
  <si>
    <t>Соус красный отварной</t>
  </si>
  <si>
    <t>20</t>
  </si>
  <si>
    <t>гарнир</t>
  </si>
  <si>
    <t>Макаронные изделия отварные с овощами</t>
  </si>
  <si>
    <t>150</t>
  </si>
  <si>
    <t>напиток</t>
  </si>
  <si>
    <t>Компот из смеси сухофруктов</t>
  </si>
  <si>
    <t>30</t>
  </si>
  <si>
    <t>11-18 лет</t>
  </si>
  <si>
    <t>230</t>
  </si>
  <si>
    <t>80</t>
  </si>
  <si>
    <t>100</t>
  </si>
  <si>
    <t xml:space="preserve"> </t>
  </si>
  <si>
    <t>180</t>
  </si>
  <si>
    <t>40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</si>
  <si>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</si>
  <si>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</si>
  <si>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</si>
  <si>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гарнир.</t>
  </si>
  <si>
    <t>Картофельное пюре</t>
  </si>
  <si>
    <t>25</t>
  </si>
  <si>
    <t>Сок</t>
  </si>
  <si>
    <t>39</t>
  </si>
  <si>
    <t>Щи из свежей капусты с картофелем со сметаной и мясом</t>
  </si>
  <si>
    <t>240/5/5</t>
  </si>
  <si>
    <t>36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</si>
</sst>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sz val="11.0"/>
      <color/>
      <name val="Calibri"/>
    </font>
    <font/>
    <font>
      <sz val="11.0"/>
      <name val="Calibri"/>
    </font>
    <font>
      <b/>
      <i/>
      <u/>
      <sz val="11.0"/>
      <color/>
      <name val="Calibri"/>
    </font>
    <font>
      <b/>
      <sz val="12.0"/>
      <color/>
      <name val="Calibri"/>
    </font>
    <font>
      <b/>
      <sz val="11.0"/>
      <name val="Calibri"/>
    </font>
    <font>
      <b/>
      <sz val="11.0"/>
      <color/>
      <name val="Calibri"/>
    </font>
    <font>
      <b/>
      <i/>
      <u/>
      <sz val="11.0"/>
      <name val="Calibri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4" fillId="0" fontId="1" numFmtId="49" xfId="0" applyAlignment="1" applyBorder="1" applyFont="1" applyNumberFormat="1">
      <alignment horizontal="center"/>
    </xf>
    <xf borderId="0" fillId="0" fontId="3" numFmtId="0" xfId="0" applyFont="1"/>
    <xf borderId="0" fillId="0" fontId="3" numFmtId="14" xfId="0" applyAlignment="1" applyFont="1" applyNumberFormat="1">
      <alignment horizontal="center"/>
    </xf>
    <xf borderId="0" fillId="0" fontId="4" numFmtId="0" xfId="0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8" fillId="0" fontId="1" numFmtId="0" xfId="0" applyBorder="1" applyFont="1"/>
    <xf borderId="9" fillId="0" fontId="1" numFmtId="0" xfId="0" applyBorder="1" applyFont="1"/>
    <xf borderId="10" fillId="0" fontId="6" numFmtId="0" xfId="0" applyAlignment="1" applyBorder="1" applyFont="1">
      <alignment horizontal="center"/>
    </xf>
    <xf borderId="10" fillId="0" fontId="6" numFmtId="0" xfId="0" applyAlignment="1" applyBorder="1" applyFont="1">
      <alignment shrinkToFit="0" wrapText="1"/>
    </xf>
    <xf borderId="10" fillId="0" fontId="5" numFmtId="49" xfId="0" applyAlignment="1" applyBorder="1" applyFont="1" applyNumberFormat="1">
      <alignment horizontal="center"/>
    </xf>
    <xf borderId="10" fillId="0" fontId="5" numFmtId="2" xfId="0" applyAlignment="1" applyBorder="1" applyFont="1" applyNumberFormat="1">
      <alignment horizontal="center"/>
    </xf>
    <xf borderId="10" fillId="0" fontId="1" numFmtId="2" xfId="0" applyBorder="1" applyFont="1" applyNumberFormat="1"/>
    <xf borderId="11" fillId="0" fontId="1" numFmtId="2" xfId="0" applyBorder="1" applyFont="1" applyNumberFormat="1"/>
    <xf borderId="0" fillId="0" fontId="1" numFmtId="49" xfId="0" applyFont="1" applyNumberFormat="1"/>
    <xf borderId="12" fillId="0" fontId="1" numFmtId="0" xfId="0" applyBorder="1" applyFont="1"/>
    <xf borderId="4" fillId="0" fontId="3" numFmtId="0" xfId="0" applyBorder="1" applyFont="1"/>
    <xf borderId="13" fillId="0" fontId="6" numFmtId="0" xfId="0" applyAlignment="1" applyBorder="1" applyFont="1">
      <alignment horizontal="center"/>
    </xf>
    <xf borderId="13" fillId="0" fontId="6" numFmtId="0" xfId="0" applyAlignment="1" applyBorder="1" applyFont="1">
      <alignment shrinkToFit="0" wrapText="1"/>
    </xf>
    <xf borderId="13" fillId="0" fontId="5" numFmtId="49" xfId="0" applyAlignment="1" applyBorder="1" applyFont="1" applyNumberFormat="1">
      <alignment horizontal="center"/>
    </xf>
    <xf borderId="13" fillId="0" fontId="5" numFmtId="2" xfId="0" applyAlignment="1" applyBorder="1" applyFont="1" applyNumberFormat="1">
      <alignment horizontal="center"/>
    </xf>
    <xf borderId="13" fillId="0" fontId="1" numFmtId="2" xfId="0" applyBorder="1" applyFont="1" applyNumberFormat="1"/>
    <xf borderId="14" fillId="0" fontId="1" numFmtId="2" xfId="0" applyBorder="1" applyFont="1" applyNumberFormat="1"/>
    <xf borderId="15" fillId="0" fontId="3" numFmtId="0" xfId="0" applyAlignment="1" applyBorder="1" applyFont="1">
      <alignment horizontal="left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shrinkToFit="0" wrapText="1"/>
    </xf>
    <xf borderId="4" fillId="0" fontId="5" numFmtId="1" xfId="0" applyAlignment="1" applyBorder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0" fontId="1" numFmtId="2" xfId="0" applyBorder="1" applyFont="1" applyNumberFormat="1"/>
    <xf borderId="16" fillId="0" fontId="1" numFmtId="2" xfId="0" applyBorder="1" applyFont="1" applyNumberFormat="1"/>
    <xf borderId="13" fillId="0" fontId="2" numFmtId="0" xfId="0" applyBorder="1" applyFont="1"/>
    <xf borderId="17" fillId="0" fontId="3" numFmtId="0" xfId="0" applyAlignment="1" applyBorder="1" applyFont="1">
      <alignment horizontal="left"/>
    </xf>
    <xf borderId="15" fillId="0" fontId="1" numFmtId="0" xfId="0" applyBorder="1" applyFont="1"/>
    <xf borderId="4" fillId="0" fontId="1" numFmtId="0" xfId="0" applyBorder="1" applyFont="1"/>
    <xf borderId="18" fillId="0" fontId="1" numFmtId="0" xfId="0" applyBorder="1" applyFont="1"/>
    <xf borderId="19" fillId="0" fontId="3" numFmtId="0" xfId="0" applyBorder="1" applyFont="1"/>
    <xf borderId="19" fillId="0" fontId="7" numFmtId="0" xfId="0" applyAlignment="1" applyBorder="1" applyFont="1">
      <alignment horizontal="center"/>
    </xf>
    <xf borderId="19" fillId="0" fontId="7" numFmtId="0" xfId="0" applyAlignment="1" applyBorder="1" applyFont="1">
      <alignment shrinkToFit="0" wrapText="1"/>
    </xf>
    <xf borderId="19" fillId="0" fontId="5" numFmtId="1" xfId="0" applyAlignment="1" applyBorder="1" applyFont="1" applyNumberFormat="1">
      <alignment horizontal="center"/>
    </xf>
    <xf borderId="19" fillId="0" fontId="5" numFmtId="2" xfId="0" applyAlignment="1" applyBorder="1" applyFont="1" applyNumberFormat="1">
      <alignment horizontal="center"/>
    </xf>
    <xf borderId="19" fillId="0" fontId="1" numFmtId="2" xfId="0" applyBorder="1" applyFont="1" applyNumberFormat="1"/>
    <xf borderId="20" fillId="0" fontId="1" numFmtId="2" xfId="0" applyBorder="1" applyFont="1" applyNumberFormat="1"/>
    <xf borderId="10" fillId="0" fontId="1" numFmtId="0" xfId="0" applyBorder="1" applyFont="1"/>
    <xf borderId="10" fillId="0" fontId="7" numFmtId="0" xfId="0" applyAlignment="1" applyBorder="1" applyFont="1">
      <alignment horizontal="center"/>
    </xf>
    <xf borderId="10" fillId="0" fontId="7" numFmtId="0" xfId="0" applyAlignment="1" applyBorder="1" applyFont="1">
      <alignment shrinkToFit="0" wrapText="1"/>
    </xf>
    <xf borderId="10" fillId="0" fontId="5" numFmtId="1" xfId="0" applyAlignment="1" applyBorder="1" applyFont="1" applyNumberFormat="1">
      <alignment horizontal="center"/>
    </xf>
    <xf borderId="13" fillId="0" fontId="7" numFmtId="0" xfId="0" applyAlignment="1" applyBorder="1" applyFont="1">
      <alignment horizontal="center"/>
    </xf>
    <xf borderId="13" fillId="0" fontId="7" numFmtId="0" xfId="0" applyAlignment="1" applyBorder="1" applyFont="1">
      <alignment shrinkToFit="0" wrapText="1"/>
    </xf>
    <xf borderId="13" fillId="0" fontId="5" numFmtId="1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/>
    </xf>
    <xf borderId="4" fillId="0" fontId="7" numFmtId="0" xfId="0" applyAlignment="1" applyBorder="1" applyFont="1">
      <alignment shrinkToFit="0" wrapText="1"/>
    </xf>
    <xf borderId="4" fillId="0" fontId="5" numFmtId="49" xfId="0" applyAlignment="1" applyBorder="1" applyFont="1" applyNumberFormat="1">
      <alignment horizontal="center"/>
    </xf>
    <xf borderId="21" fillId="0" fontId="1" numFmtId="0" xfId="0" applyBorder="1" applyFont="1"/>
    <xf borderId="22" fillId="0" fontId="1" numFmtId="0" xfId="0" applyBorder="1" applyFont="1"/>
    <xf borderId="22" fillId="0" fontId="7" numFmtId="0" xfId="0" applyAlignment="1" applyBorder="1" applyFont="1">
      <alignment horizontal="center"/>
    </xf>
    <xf borderId="22" fillId="0" fontId="7" numFmtId="0" xfId="0" applyAlignment="1" applyBorder="1" applyFont="1">
      <alignment shrinkToFit="0" wrapText="1"/>
    </xf>
    <xf borderId="22" fillId="0" fontId="5" numFmtId="1" xfId="0" applyAlignment="1" applyBorder="1" applyFont="1" applyNumberFormat="1">
      <alignment horizontal="center"/>
    </xf>
    <xf borderId="22" fillId="0" fontId="5" numFmtId="2" xfId="0" applyAlignment="1" applyBorder="1" applyFont="1" applyNumberFormat="1">
      <alignment horizontal="center"/>
    </xf>
    <xf borderId="22" fillId="0" fontId="1" numFmtId="2" xfId="0" applyBorder="1" applyFont="1" applyNumberFormat="1"/>
    <xf borderId="23" fillId="0" fontId="1" numFmtId="2" xfId="0" applyBorder="1" applyFont="1" applyNumberFormat="1"/>
    <xf borderId="15" fillId="0" fontId="5" numFmtId="49" xfId="0" applyAlignment="1" applyBorder="1" applyFont="1" applyNumberFormat="1">
      <alignment horizontal="center"/>
    </xf>
    <xf borderId="15" fillId="0" fontId="5" numFmtId="2" xfId="0" applyAlignment="1" applyBorder="1" applyFont="1" applyNumberFormat="1">
      <alignment horizontal="center"/>
    </xf>
    <xf borderId="24" fillId="0" fontId="1" numFmtId="0" xfId="0" applyBorder="1" applyFont="1"/>
    <xf borderId="22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3" fillId="0" fontId="3" numFmtId="0" xfId="0" applyBorder="1" applyFont="1"/>
    <xf borderId="0" fillId="0" fontId="7" numFmtId="0" xfId="0" applyFont="1"/>
    <xf borderId="0" fillId="0" fontId="3" numFmtId="0" xfId="0" applyAlignment="1" applyFont="1">
      <alignment horizontal="center"/>
    </xf>
    <xf borderId="4" fillId="0" fontId="3" numFmtId="49" xfId="0" applyAlignment="1" applyBorder="1" applyFont="1" applyNumberFormat="1">
      <alignment horizontal="center"/>
    </xf>
    <xf borderId="0" fillId="0" fontId="3" numFmtId="14" xfId="0" applyFont="1" applyNumberFormat="1"/>
    <xf borderId="0" fillId="0" fontId="8" numFmtId="0" xfId="0" applyFont="1"/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2" fillId="0" fontId="3" numFmtId="0" xfId="0" applyBorder="1" applyFont="1"/>
    <xf borderId="24" fillId="0" fontId="3" numFmtId="0" xfId="0" applyBorder="1" applyFont="1"/>
    <xf borderId="22" fillId="0" fontId="3" numFmtId="0" xfId="0" applyBorder="1" applyFont="1"/>
    <xf borderId="22" fillId="0" fontId="9" numFmtId="0" xfId="0" applyAlignment="1" applyBorder="1" applyFont="1">
      <alignment horizontal="center"/>
    </xf>
    <xf borderId="22" fillId="0" fontId="9" numFmtId="2" xfId="0" applyAlignment="1" applyBorder="1" applyFont="1" applyNumberFormat="1">
      <alignment horizontal="center"/>
    </xf>
    <xf borderId="22" fillId="0" fontId="3" numFmtId="2" xfId="0" applyBorder="1" applyFont="1" applyNumberFormat="1"/>
    <xf borderId="23" fillId="0" fontId="3" numFmtId="2" xfId="0" applyBorder="1" applyFont="1" applyNumberFormat="1"/>
    <xf borderId="8" fillId="0" fontId="3" numFmtId="0" xfId="0" applyBorder="1" applyFont="1"/>
    <xf borderId="9" fillId="0" fontId="7" numFmtId="0" xfId="0" applyAlignment="1" applyBorder="1" applyFont="1">
      <alignment horizontal="center"/>
    </xf>
    <xf borderId="9" fillId="0" fontId="7" numFmtId="0" xfId="0" applyAlignment="1" applyBorder="1" applyFont="1">
      <alignment shrinkToFit="0" wrapText="1"/>
    </xf>
    <xf borderId="9" fillId="0" fontId="5" numFmtId="49" xfId="0" applyAlignment="1" applyBorder="1" applyFont="1" applyNumberFormat="1">
      <alignment horizontal="center"/>
    </xf>
    <xf borderId="9" fillId="0" fontId="5" numFmtId="2" xfId="0" applyAlignment="1" applyBorder="1" applyFont="1" applyNumberFormat="1">
      <alignment horizontal="center"/>
    </xf>
    <xf borderId="9" fillId="0" fontId="1" numFmtId="2" xfId="0" applyBorder="1" applyFont="1" applyNumberFormat="1"/>
    <xf borderId="25" fillId="0" fontId="1" numFmtId="2" xfId="0" applyBorder="1" applyFont="1" applyNumberFormat="1"/>
    <xf borderId="1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63"/>
    <col customWidth="1" min="5" max="5" width="8.13"/>
    <col customWidth="1" min="6" max="6" width="7.25"/>
    <col customWidth="1" min="7" max="7" width="6.75"/>
    <col customWidth="1" min="8" max="8" width="5.38"/>
    <col customWidth="1" min="9" max="9" width="5.75"/>
    <col customWidth="1" min="10" max="10" width="8.88"/>
    <col customWidth="1" min="11" max="13" width="7.63"/>
  </cols>
  <sheetData>
    <row r="1" ht="28.5" customHeight="1">
      <c r="A1" t="s">
        <v>0</v>
      </c>
      <c r="B1" s="1" t="s">
        <v>1</v>
      </c>
      <c r="C1" s="2"/>
      <c r="D1" s="3"/>
      <c r="E1" s="4" t="s">
        <v>2</v>
      </c>
      <c r="F1" s="5"/>
      <c r="H1" s="6" t="s">
        <v>3</v>
      </c>
      <c r="I1" s="7">
        <v>45180.0</v>
      </c>
    </row>
    <row r="2" ht="14.25" customHeight="1">
      <c r="B2" s="8" t="s">
        <v>4</v>
      </c>
      <c r="E2" s="4"/>
      <c r="F2" s="4"/>
    </row>
    <row r="3" ht="14.25" customHeight="1">
      <c r="A3" s="9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1" t="s">
        <v>10</v>
      </c>
      <c r="G3" s="12" t="s">
        <v>11</v>
      </c>
      <c r="H3" s="10" t="s">
        <v>12</v>
      </c>
      <c r="I3" s="10" t="s">
        <v>13</v>
      </c>
      <c r="J3" s="13" t="s">
        <v>14</v>
      </c>
      <c r="K3" s="14"/>
      <c r="L3" s="14"/>
      <c r="M3" s="14"/>
    </row>
    <row r="4" ht="14.25" customHeight="1">
      <c r="A4" s="15" t="s">
        <v>15</v>
      </c>
      <c r="B4" s="16" t="s">
        <v>16</v>
      </c>
      <c r="C4" s="17">
        <v>26.0</v>
      </c>
      <c r="D4" s="18" t="s">
        <v>17</v>
      </c>
      <c r="E4" s="19" t="s">
        <v>18</v>
      </c>
      <c r="F4" s="20">
        <v>18.71</v>
      </c>
      <c r="G4" s="21">
        <v>202.79</v>
      </c>
      <c r="H4" s="21">
        <v>5.47</v>
      </c>
      <c r="I4" s="21">
        <v>6.11</v>
      </c>
      <c r="J4" s="22">
        <v>31.48</v>
      </c>
      <c r="L4" s="23"/>
    </row>
    <row r="5" ht="14.25" customHeight="1">
      <c r="A5" s="24"/>
      <c r="B5" s="25" t="s">
        <v>19</v>
      </c>
      <c r="C5" s="26">
        <v>36.0</v>
      </c>
      <c r="D5" s="27" t="s">
        <v>20</v>
      </c>
      <c r="E5" s="28" t="s">
        <v>18</v>
      </c>
      <c r="F5" s="29">
        <v>12.47</v>
      </c>
      <c r="G5" s="30">
        <v>88.41</v>
      </c>
      <c r="H5" s="30">
        <v>3.09</v>
      </c>
      <c r="I5" s="30">
        <v>2.29</v>
      </c>
      <c r="J5" s="31">
        <v>13.87</v>
      </c>
    </row>
    <row r="6" ht="14.25" customHeight="1">
      <c r="A6" s="24"/>
      <c r="B6" s="32" t="s">
        <v>21</v>
      </c>
      <c r="C6" s="33">
        <v>3.0</v>
      </c>
      <c r="D6" s="34" t="s">
        <v>22</v>
      </c>
      <c r="E6" s="35">
        <v>10.0</v>
      </c>
      <c r="F6" s="36" t="str">
        <f>9.82*10/10</f>
        <v>9.82</v>
      </c>
      <c r="G6" s="37">
        <v>65.0</v>
      </c>
      <c r="H6" s="37">
        <v>0.08</v>
      </c>
      <c r="I6" s="37">
        <v>7.15</v>
      </c>
      <c r="J6" s="38">
        <v>0.13</v>
      </c>
    </row>
    <row r="7" ht="14.25" customHeight="1">
      <c r="A7" s="24"/>
      <c r="B7" s="39"/>
      <c r="C7" s="33">
        <v>6.0</v>
      </c>
      <c r="D7" s="34" t="s">
        <v>23</v>
      </c>
      <c r="E7" s="35">
        <v>10.0</v>
      </c>
      <c r="F7" s="36" t="str">
        <f>8.47*10/10</f>
        <v>8.47</v>
      </c>
      <c r="G7" s="37">
        <v>35.0</v>
      </c>
      <c r="H7" s="37">
        <v>2.63</v>
      </c>
      <c r="I7" s="37">
        <v>2.66</v>
      </c>
      <c r="J7" s="38">
        <v>0.0</v>
      </c>
    </row>
    <row r="8" ht="14.25" customHeight="1">
      <c r="A8" s="24"/>
      <c r="B8" s="40" t="s">
        <v>24</v>
      </c>
      <c r="C8" s="33" t="s">
        <v>25</v>
      </c>
      <c r="D8" s="34" t="s">
        <v>26</v>
      </c>
      <c r="E8" s="35">
        <v>40.0</v>
      </c>
      <c r="F8" s="36" t="str">
        <f>152.4*0.04</f>
        <v>6.10</v>
      </c>
      <c r="G8" s="37">
        <v>88.2</v>
      </c>
      <c r="H8" s="37">
        <v>4.92</v>
      </c>
      <c r="I8" s="37">
        <v>1.88</v>
      </c>
      <c r="J8" s="38">
        <v>12.76</v>
      </c>
    </row>
    <row r="9" ht="14.25" customHeight="1">
      <c r="A9" s="24"/>
      <c r="B9" s="41" t="s">
        <v>27</v>
      </c>
      <c r="C9" s="33" t="s">
        <v>25</v>
      </c>
      <c r="D9" s="34" t="s">
        <v>28</v>
      </c>
      <c r="E9" s="35">
        <v>20.0</v>
      </c>
      <c r="F9" s="36" t="str">
        <f>43.64*0.02</f>
        <v>0.87</v>
      </c>
      <c r="G9" s="37">
        <v>42.0</v>
      </c>
      <c r="H9" s="37">
        <v>0.98</v>
      </c>
      <c r="I9" s="37">
        <v>0.2</v>
      </c>
      <c r="J9" s="38">
        <v>8.96</v>
      </c>
    </row>
    <row r="10" ht="14.25" customHeight="1">
      <c r="A10" s="24"/>
      <c r="B10" s="42" t="s">
        <v>29</v>
      </c>
      <c r="C10" s="33" t="s">
        <v>25</v>
      </c>
      <c r="D10" s="34" t="s">
        <v>30</v>
      </c>
      <c r="E10" s="35">
        <v>20.0</v>
      </c>
      <c r="F10" s="36" t="str">
        <f>36.36*0.04</f>
        <v>1.45</v>
      </c>
      <c r="G10" s="37">
        <v>47.0</v>
      </c>
      <c r="H10" s="37">
        <v>1.52</v>
      </c>
      <c r="I10" s="37">
        <v>0.16</v>
      </c>
      <c r="J10" s="38">
        <v>9.84</v>
      </c>
    </row>
    <row r="11" ht="14.25" customHeight="1">
      <c r="A11" s="43"/>
      <c r="B11" s="44"/>
      <c r="C11" s="45"/>
      <c r="D11" s="46"/>
      <c r="E11" s="47"/>
      <c r="F11" s="48">
        <v>58.52</v>
      </c>
      <c r="G11" s="49" t="str">
        <f t="shared" ref="G11:J11" si="1">SUM(G4:G10)</f>
        <v>568.40</v>
      </c>
      <c r="H11" s="49" t="str">
        <f t="shared" si="1"/>
        <v>18.69</v>
      </c>
      <c r="I11" s="49" t="str">
        <f t="shared" si="1"/>
        <v>20.45</v>
      </c>
      <c r="J11" s="50" t="str">
        <f t="shared" si="1"/>
        <v>77.04</v>
      </c>
    </row>
    <row r="12" ht="14.25" customHeight="1">
      <c r="A12" s="15" t="s">
        <v>31</v>
      </c>
      <c r="B12" s="51" t="s">
        <v>32</v>
      </c>
      <c r="C12" s="52">
        <v>57.0</v>
      </c>
      <c r="D12" s="53" t="s">
        <v>33</v>
      </c>
      <c r="E12" s="54">
        <v>200.0</v>
      </c>
      <c r="F12" s="20">
        <v>1.29</v>
      </c>
      <c r="G12" s="21">
        <v>41.0</v>
      </c>
      <c r="H12" s="21">
        <v>0.0</v>
      </c>
      <c r="I12" s="21">
        <v>0.0</v>
      </c>
      <c r="J12" s="22">
        <v>10.01</v>
      </c>
    </row>
    <row r="13" ht="14.25" customHeight="1">
      <c r="A13" s="24"/>
      <c r="B13" s="42" t="s">
        <v>24</v>
      </c>
      <c r="C13" s="55" t="s">
        <v>25</v>
      </c>
      <c r="D13" s="56" t="s">
        <v>34</v>
      </c>
      <c r="E13" s="57">
        <v>156.0</v>
      </c>
      <c r="F13" s="29" t="str">
        <f>0.156*180</f>
        <v>28.08</v>
      </c>
      <c r="G13" s="30">
        <v>96.0</v>
      </c>
      <c r="H13" s="30">
        <v>1.5</v>
      </c>
      <c r="I13" s="30">
        <v>0.5</v>
      </c>
      <c r="J13" s="31">
        <v>21.0</v>
      </c>
    </row>
    <row r="14" ht="14.25" customHeight="1">
      <c r="A14" s="24"/>
      <c r="B14" s="42" t="s">
        <v>24</v>
      </c>
      <c r="C14" s="58">
        <v>56.0</v>
      </c>
      <c r="D14" s="59" t="s">
        <v>35</v>
      </c>
      <c r="E14" s="60" t="s">
        <v>36</v>
      </c>
      <c r="F14" s="36">
        <v>21.36</v>
      </c>
      <c r="G14" s="37">
        <v>140.4</v>
      </c>
      <c r="H14" s="37">
        <v>7.1</v>
      </c>
      <c r="I14" s="37">
        <v>4.79</v>
      </c>
      <c r="J14" s="38">
        <v>15.44</v>
      </c>
    </row>
    <row r="15" ht="14.25" customHeight="1">
      <c r="A15" s="61"/>
      <c r="B15" s="62"/>
      <c r="C15" s="63"/>
      <c r="D15" s="64"/>
      <c r="E15" s="65"/>
      <c r="F15" s="66">
        <v>43.89</v>
      </c>
      <c r="G15" s="67" t="str">
        <f t="shared" ref="G15:J15" si="2">SUM(G12:G14)</f>
        <v>277.40</v>
      </c>
      <c r="H15" s="67" t="str">
        <f t="shared" si="2"/>
        <v>8.60</v>
      </c>
      <c r="I15" s="67" t="str">
        <f t="shared" si="2"/>
        <v>5.29</v>
      </c>
      <c r="J15" s="68" t="str">
        <f t="shared" si="2"/>
        <v>46.45</v>
      </c>
    </row>
    <row r="16" ht="14.25" customHeight="1">
      <c r="A16" s="15" t="s">
        <v>37</v>
      </c>
      <c r="B16" s="51" t="s">
        <v>38</v>
      </c>
      <c r="C16" s="52">
        <v>1.0</v>
      </c>
      <c r="D16" s="53" t="s">
        <v>39</v>
      </c>
      <c r="E16" s="19" t="s">
        <v>36</v>
      </c>
      <c r="F16" s="20" t="str">
        <f>18.11*60/60</f>
        <v>18.11</v>
      </c>
      <c r="G16" s="21">
        <v>24.0</v>
      </c>
      <c r="H16" s="21">
        <v>1.86</v>
      </c>
      <c r="I16" s="21">
        <v>0.12</v>
      </c>
      <c r="J16" s="22">
        <v>3.9</v>
      </c>
    </row>
    <row r="17" ht="14.25" customHeight="1">
      <c r="A17" s="24"/>
      <c r="B17" s="42" t="s">
        <v>40</v>
      </c>
      <c r="C17" s="58">
        <v>33.0</v>
      </c>
      <c r="D17" s="59" t="s">
        <v>41</v>
      </c>
      <c r="E17" s="60" t="s">
        <v>42</v>
      </c>
      <c r="F17" s="36" t="str">
        <f>10.93*245/245+1.84</f>
        <v>12.77</v>
      </c>
      <c r="G17" s="37">
        <v>100.0</v>
      </c>
      <c r="H17" s="37">
        <v>1.82</v>
      </c>
      <c r="I17" s="37">
        <v>6.18</v>
      </c>
      <c r="J17" s="38">
        <v>7.73</v>
      </c>
      <c r="L17" s="23"/>
    </row>
    <row r="18" ht="14.25" customHeight="1">
      <c r="A18" s="24"/>
      <c r="B18" s="42" t="s">
        <v>43</v>
      </c>
      <c r="C18" s="58">
        <v>71.0</v>
      </c>
      <c r="D18" s="59" t="s">
        <v>44</v>
      </c>
      <c r="E18" s="60" t="s">
        <v>45</v>
      </c>
      <c r="F18" s="36">
        <v>33.79</v>
      </c>
      <c r="G18" s="37">
        <v>211.13</v>
      </c>
      <c r="H18" s="37">
        <v>11.5</v>
      </c>
      <c r="I18" s="37">
        <v>13.55</v>
      </c>
      <c r="J18" s="38">
        <v>10.79</v>
      </c>
    </row>
    <row r="19" ht="14.25" customHeight="1">
      <c r="A19" s="24"/>
      <c r="B19" s="42" t="s">
        <v>24</v>
      </c>
      <c r="C19" s="58">
        <v>31.0</v>
      </c>
      <c r="D19" s="59" t="s">
        <v>46</v>
      </c>
      <c r="E19" s="60" t="s">
        <v>47</v>
      </c>
      <c r="F19" s="36">
        <v>3.91</v>
      </c>
      <c r="G19" s="37">
        <v>10.33</v>
      </c>
      <c r="H19" s="37">
        <v>0.29</v>
      </c>
      <c r="I19" s="37">
        <v>0.39</v>
      </c>
      <c r="J19" s="38">
        <v>1.36</v>
      </c>
    </row>
    <row r="20" ht="14.25" customHeight="1">
      <c r="A20" s="24"/>
      <c r="B20" s="42" t="s">
        <v>48</v>
      </c>
      <c r="C20" s="58">
        <v>16.0</v>
      </c>
      <c r="D20" s="59" t="s">
        <v>49</v>
      </c>
      <c r="E20" s="60" t="s">
        <v>50</v>
      </c>
      <c r="F20" s="36">
        <v>18.07</v>
      </c>
      <c r="G20" s="37">
        <v>159.0</v>
      </c>
      <c r="H20" s="37">
        <v>4.08</v>
      </c>
      <c r="I20" s="37">
        <v>6.73</v>
      </c>
      <c r="J20" s="38">
        <v>22.48</v>
      </c>
    </row>
    <row r="21" ht="14.25" customHeight="1">
      <c r="A21" s="24"/>
      <c r="B21" s="42" t="s">
        <v>51</v>
      </c>
      <c r="C21" s="58">
        <v>17.0</v>
      </c>
      <c r="D21" s="59" t="s">
        <v>52</v>
      </c>
      <c r="E21" s="60" t="s">
        <v>18</v>
      </c>
      <c r="F21" s="36">
        <v>4.29</v>
      </c>
      <c r="G21" s="37">
        <v>80.0</v>
      </c>
      <c r="H21" s="37">
        <v>0.44</v>
      </c>
      <c r="I21" s="37">
        <v>0.0</v>
      </c>
      <c r="J21" s="38">
        <v>18.9</v>
      </c>
    </row>
    <row r="22" ht="14.25" customHeight="1">
      <c r="A22" s="24"/>
      <c r="B22" s="42" t="s">
        <v>29</v>
      </c>
      <c r="C22" s="33" t="s">
        <v>25</v>
      </c>
      <c r="D22" s="34" t="s">
        <v>28</v>
      </c>
      <c r="E22" s="60" t="s">
        <v>53</v>
      </c>
      <c r="F22" s="36" t="str">
        <f>43.64*0.03</f>
        <v>1.31</v>
      </c>
      <c r="G22" s="37">
        <v>63.0</v>
      </c>
      <c r="H22" s="37">
        <v>1.47</v>
      </c>
      <c r="I22" s="37">
        <v>0.3</v>
      </c>
      <c r="J22" s="38">
        <v>13.44</v>
      </c>
    </row>
    <row r="23" ht="14.25" customHeight="1">
      <c r="A23" s="24"/>
      <c r="B23" s="41" t="s">
        <v>27</v>
      </c>
      <c r="C23" s="33" t="s">
        <v>25</v>
      </c>
      <c r="D23" s="34" t="s">
        <v>30</v>
      </c>
      <c r="E23" s="69" t="s">
        <v>53</v>
      </c>
      <c r="F23" s="70" t="str">
        <f>36.36*0.03</f>
        <v>1.09</v>
      </c>
      <c r="G23" s="37">
        <v>70.5</v>
      </c>
      <c r="H23" s="37">
        <v>2.28</v>
      </c>
      <c r="I23" s="37">
        <v>0.24</v>
      </c>
      <c r="J23" s="38">
        <v>14.76</v>
      </c>
    </row>
    <row r="24" ht="14.25" customHeight="1">
      <c r="A24" s="71"/>
      <c r="B24" s="62"/>
      <c r="C24" s="62"/>
      <c r="D24" s="62"/>
      <c r="E24" s="72"/>
      <c r="F24" s="66">
        <v>87.79</v>
      </c>
      <c r="G24" s="67" t="str">
        <f t="shared" ref="G24:J24" si="3">SUM(G16:G23)</f>
        <v>717.96</v>
      </c>
      <c r="H24" s="67" t="str">
        <f t="shared" si="3"/>
        <v>23.74</v>
      </c>
      <c r="I24" s="67" t="str">
        <f t="shared" si="3"/>
        <v>27.51</v>
      </c>
      <c r="J24" s="68" t="str">
        <f t="shared" si="3"/>
        <v>93.36</v>
      </c>
    </row>
    <row r="25" ht="14.25" customHeight="1">
      <c r="B25" s="8" t="s">
        <v>54</v>
      </c>
      <c r="E25" s="73"/>
      <c r="F25" s="73"/>
    </row>
    <row r="26" ht="14.25" customHeight="1">
      <c r="A26" s="9" t="s">
        <v>5</v>
      </c>
      <c r="B26" s="10" t="s">
        <v>6</v>
      </c>
      <c r="C26" s="10" t="s">
        <v>7</v>
      </c>
      <c r="D26" s="10" t="s">
        <v>8</v>
      </c>
      <c r="E26" s="11" t="s">
        <v>9</v>
      </c>
      <c r="F26" s="11" t="s">
        <v>10</v>
      </c>
      <c r="G26" s="12" t="s">
        <v>11</v>
      </c>
      <c r="H26" s="10" t="s">
        <v>12</v>
      </c>
      <c r="I26" s="10" t="s">
        <v>13</v>
      </c>
      <c r="J26" s="13" t="s">
        <v>14</v>
      </c>
    </row>
    <row r="27" ht="14.25" customHeight="1">
      <c r="A27" s="24" t="s">
        <v>15</v>
      </c>
      <c r="B27" s="16" t="s">
        <v>16</v>
      </c>
      <c r="C27" s="17">
        <v>26.0</v>
      </c>
      <c r="D27" s="18" t="s">
        <v>17</v>
      </c>
      <c r="E27" s="19" t="s">
        <v>55</v>
      </c>
      <c r="F27" s="20">
        <v>23.14</v>
      </c>
      <c r="G27" s="21">
        <v>233.21</v>
      </c>
      <c r="H27" s="21">
        <v>6.29</v>
      </c>
      <c r="I27" s="21">
        <v>7.03</v>
      </c>
      <c r="J27" s="22">
        <v>36.2</v>
      </c>
    </row>
    <row r="28" ht="14.25" customHeight="1">
      <c r="A28" s="24"/>
      <c r="B28" s="25" t="s">
        <v>19</v>
      </c>
      <c r="C28" s="26">
        <v>36.0</v>
      </c>
      <c r="D28" s="27" t="s">
        <v>20</v>
      </c>
      <c r="E28" s="28" t="s">
        <v>18</v>
      </c>
      <c r="F28" s="29">
        <v>12.47</v>
      </c>
      <c r="G28" s="30">
        <v>88.41</v>
      </c>
      <c r="H28" s="30">
        <v>3.09</v>
      </c>
      <c r="I28" s="30">
        <v>2.29</v>
      </c>
      <c r="J28" s="31">
        <v>13.87</v>
      </c>
    </row>
    <row r="29" ht="14.25" customHeight="1">
      <c r="A29" s="24"/>
      <c r="B29" s="32" t="s">
        <v>21</v>
      </c>
      <c r="C29" s="33">
        <v>3.0</v>
      </c>
      <c r="D29" s="34" t="s">
        <v>22</v>
      </c>
      <c r="E29" s="35">
        <v>10.0</v>
      </c>
      <c r="F29" s="36">
        <v>9.82</v>
      </c>
      <c r="G29" s="37">
        <v>65.0</v>
      </c>
      <c r="H29" s="37">
        <v>0.08</v>
      </c>
      <c r="I29" s="37">
        <v>7.15</v>
      </c>
      <c r="J29" s="38">
        <v>0.13</v>
      </c>
    </row>
    <row r="30" ht="14.25" customHeight="1">
      <c r="A30" s="24"/>
      <c r="B30" s="39"/>
      <c r="C30" s="33">
        <v>6.0</v>
      </c>
      <c r="D30" s="34" t="s">
        <v>23</v>
      </c>
      <c r="E30" s="35">
        <v>17.0</v>
      </c>
      <c r="F30" s="36" t="str">
        <f>10.02*17/12</f>
        <v>14.20</v>
      </c>
      <c r="G30" s="37" t="str">
        <f>42*17/12</f>
        <v>59.50</v>
      </c>
      <c r="H30" s="37" t="str">
        <f>3.16*17/12</f>
        <v>4.48</v>
      </c>
      <c r="I30" s="37" t="str">
        <f>3.19*17/12</f>
        <v>4.52</v>
      </c>
      <c r="J30" s="38">
        <v>0.0</v>
      </c>
    </row>
    <row r="31" ht="14.25" customHeight="1">
      <c r="A31" s="24"/>
      <c r="B31" s="40" t="s">
        <v>24</v>
      </c>
      <c r="C31" s="33" t="s">
        <v>25</v>
      </c>
      <c r="D31" s="34" t="s">
        <v>26</v>
      </c>
      <c r="E31" s="35">
        <v>40.0</v>
      </c>
      <c r="F31" s="36" t="str">
        <f>152.4*0.04</f>
        <v>6.10</v>
      </c>
      <c r="G31" s="37">
        <v>88.2</v>
      </c>
      <c r="H31" s="37">
        <v>4.92</v>
      </c>
      <c r="I31" s="37">
        <v>1.88</v>
      </c>
      <c r="J31" s="38">
        <v>12.76</v>
      </c>
    </row>
    <row r="32" ht="14.25" customHeight="1">
      <c r="A32" s="24"/>
      <c r="B32" s="41" t="s">
        <v>27</v>
      </c>
      <c r="C32" s="33" t="s">
        <v>25</v>
      </c>
      <c r="D32" s="34" t="s">
        <v>28</v>
      </c>
      <c r="E32" s="35">
        <v>30.0</v>
      </c>
      <c r="F32" s="36" t="str">
        <f>43.64*0.03</f>
        <v>1.31</v>
      </c>
      <c r="G32" s="37">
        <v>63.0</v>
      </c>
      <c r="H32" s="37">
        <v>1.47</v>
      </c>
      <c r="I32" s="37">
        <v>0.3</v>
      </c>
      <c r="J32" s="38">
        <v>13.44</v>
      </c>
    </row>
    <row r="33" ht="14.25" customHeight="1">
      <c r="A33" s="24"/>
      <c r="B33" s="42" t="s">
        <v>29</v>
      </c>
      <c r="C33" s="33" t="s">
        <v>25</v>
      </c>
      <c r="D33" s="34" t="s">
        <v>30</v>
      </c>
      <c r="E33" s="35">
        <v>30.0</v>
      </c>
      <c r="F33" s="70" t="str">
        <f>36.36*0.03</f>
        <v>1.09</v>
      </c>
      <c r="G33" s="37">
        <v>70.5</v>
      </c>
      <c r="H33" s="37">
        <v>2.28</v>
      </c>
      <c r="I33" s="37">
        <v>0.24</v>
      </c>
      <c r="J33" s="38">
        <v>14.76</v>
      </c>
    </row>
    <row r="34" ht="14.25" customHeight="1">
      <c r="A34" s="43"/>
      <c r="B34" s="74"/>
      <c r="C34" s="45"/>
      <c r="D34" s="46"/>
      <c r="E34" s="47"/>
      <c r="F34" s="48">
        <v>68.05</v>
      </c>
      <c r="G34" s="49" t="str">
        <f t="shared" ref="G34:J34" si="4">SUM(G27:G33)</f>
        <v>667.82</v>
      </c>
      <c r="H34" s="49" t="str">
        <f t="shared" si="4"/>
        <v>22.61</v>
      </c>
      <c r="I34" s="49" t="str">
        <f t="shared" si="4"/>
        <v>23.41</v>
      </c>
      <c r="J34" s="49" t="str">
        <f t="shared" si="4"/>
        <v>91.16</v>
      </c>
    </row>
    <row r="35" ht="14.25" customHeight="1">
      <c r="A35" s="15" t="s">
        <v>31</v>
      </c>
      <c r="B35" s="51" t="s">
        <v>32</v>
      </c>
      <c r="C35" s="52">
        <v>57.0</v>
      </c>
      <c r="D35" s="53" t="s">
        <v>33</v>
      </c>
      <c r="E35" s="54">
        <v>200.0</v>
      </c>
      <c r="F35" s="20">
        <v>1.29</v>
      </c>
      <c r="G35" s="21">
        <v>41.0</v>
      </c>
      <c r="H35" s="21">
        <v>0.0</v>
      </c>
      <c r="I35" s="21">
        <v>0.0</v>
      </c>
      <c r="J35" s="22">
        <v>10.01</v>
      </c>
    </row>
    <row r="36" ht="14.25" customHeight="1">
      <c r="A36" s="24"/>
      <c r="B36" s="42" t="s">
        <v>24</v>
      </c>
      <c r="C36" s="55" t="s">
        <v>25</v>
      </c>
      <c r="D36" s="56" t="s">
        <v>34</v>
      </c>
      <c r="E36" s="57">
        <v>156.0</v>
      </c>
      <c r="F36" s="29" t="str">
        <f>0.156*180</f>
        <v>28.08</v>
      </c>
      <c r="G36" s="30">
        <v>96.0</v>
      </c>
      <c r="H36" s="30">
        <v>1.5</v>
      </c>
      <c r="I36" s="30">
        <v>0.5</v>
      </c>
      <c r="J36" s="31">
        <v>21.0</v>
      </c>
    </row>
    <row r="37" ht="14.25" customHeight="1">
      <c r="A37" s="24"/>
      <c r="B37" s="42" t="s">
        <v>24</v>
      </c>
      <c r="C37" s="58">
        <v>56.0</v>
      </c>
      <c r="D37" s="59" t="s">
        <v>35</v>
      </c>
      <c r="E37" s="60" t="s">
        <v>56</v>
      </c>
      <c r="F37" s="36">
        <v>23.8</v>
      </c>
      <c r="G37" s="37">
        <v>187.2</v>
      </c>
      <c r="H37" s="37">
        <v>9.47</v>
      </c>
      <c r="I37" s="37">
        <v>6.39</v>
      </c>
      <c r="J37" s="38">
        <v>20.59</v>
      </c>
    </row>
    <row r="38" ht="14.25" customHeight="1">
      <c r="A38" s="61"/>
      <c r="B38" s="62"/>
      <c r="C38" s="63"/>
      <c r="D38" s="64"/>
      <c r="E38" s="65"/>
      <c r="F38" s="66">
        <v>51.03</v>
      </c>
      <c r="G38" s="67" t="str">
        <f t="shared" ref="G38:J38" si="5">SUM(G35:G37)</f>
        <v>324.20</v>
      </c>
      <c r="H38" s="67" t="str">
        <f t="shared" si="5"/>
        <v>10.97</v>
      </c>
      <c r="I38" s="67" t="str">
        <f t="shared" si="5"/>
        <v>6.89</v>
      </c>
      <c r="J38" s="68" t="str">
        <f t="shared" si="5"/>
        <v>51.60</v>
      </c>
    </row>
    <row r="39" ht="14.25" customHeight="1">
      <c r="A39" s="15" t="s">
        <v>37</v>
      </c>
      <c r="B39" s="51" t="s">
        <v>38</v>
      </c>
      <c r="C39" s="52">
        <v>1.0</v>
      </c>
      <c r="D39" s="53" t="s">
        <v>39</v>
      </c>
      <c r="E39" s="19" t="s">
        <v>57</v>
      </c>
      <c r="F39" s="20">
        <v>30.18</v>
      </c>
      <c r="G39" s="21">
        <v>40.0</v>
      </c>
      <c r="H39" s="21">
        <v>3.1</v>
      </c>
      <c r="I39" s="21">
        <v>0.2</v>
      </c>
      <c r="J39" s="22">
        <v>6.5</v>
      </c>
    </row>
    <row r="40" ht="14.25" customHeight="1">
      <c r="A40" s="24"/>
      <c r="B40" s="42" t="s">
        <v>40</v>
      </c>
      <c r="C40" s="58">
        <v>33.0</v>
      </c>
      <c r="D40" s="59" t="s">
        <v>41</v>
      </c>
      <c r="E40" s="60" t="s">
        <v>42</v>
      </c>
      <c r="F40" s="36" t="str">
        <f>10.93*245/245+1.84</f>
        <v>12.77</v>
      </c>
      <c r="G40" s="37">
        <v>100.0</v>
      </c>
      <c r="H40" s="37">
        <v>1.82</v>
      </c>
      <c r="I40" s="37">
        <v>6.18</v>
      </c>
      <c r="J40" s="38">
        <v>7.73</v>
      </c>
      <c r="M40" t="s">
        <v>58</v>
      </c>
    </row>
    <row r="41" ht="14.25" customHeight="1">
      <c r="A41" s="24"/>
      <c r="B41" s="42" t="s">
        <v>43</v>
      </c>
      <c r="C41" s="58">
        <v>71.0</v>
      </c>
      <c r="D41" s="59" t="s">
        <v>44</v>
      </c>
      <c r="E41" s="60" t="s">
        <v>57</v>
      </c>
      <c r="F41" s="36">
        <v>28.2</v>
      </c>
      <c r="G41" s="37">
        <v>234.59</v>
      </c>
      <c r="H41" s="37">
        <v>12.78</v>
      </c>
      <c r="I41" s="37">
        <v>15.06</v>
      </c>
      <c r="J41" s="38">
        <v>11.99</v>
      </c>
    </row>
    <row r="42" ht="14.25" customHeight="1">
      <c r="A42" s="24"/>
      <c r="B42" s="42" t="s">
        <v>24</v>
      </c>
      <c r="C42" s="58">
        <v>31.0</v>
      </c>
      <c r="D42" s="59" t="s">
        <v>46</v>
      </c>
      <c r="E42" s="60" t="s">
        <v>47</v>
      </c>
      <c r="F42" s="36">
        <v>3.91</v>
      </c>
      <c r="G42" s="37">
        <v>10.33</v>
      </c>
      <c r="H42" s="37">
        <v>0.29</v>
      </c>
      <c r="I42" s="37">
        <v>0.39</v>
      </c>
      <c r="J42" s="38">
        <v>1.36</v>
      </c>
    </row>
    <row r="43" ht="14.25" customHeight="1">
      <c r="A43" s="24"/>
      <c r="B43" s="42" t="s">
        <v>48</v>
      </c>
      <c r="C43" s="58">
        <v>16.0</v>
      </c>
      <c r="D43" s="59" t="s">
        <v>49</v>
      </c>
      <c r="E43" s="60" t="s">
        <v>59</v>
      </c>
      <c r="F43" s="36">
        <v>20.87</v>
      </c>
      <c r="G43" s="37">
        <v>190.8</v>
      </c>
      <c r="H43" s="37">
        <v>4.9</v>
      </c>
      <c r="I43" s="37">
        <v>8.08</v>
      </c>
      <c r="J43" s="38">
        <v>26.98</v>
      </c>
    </row>
    <row r="44" ht="14.25" customHeight="1">
      <c r="A44" s="24"/>
      <c r="B44" s="42" t="s">
        <v>51</v>
      </c>
      <c r="C44" s="58">
        <v>17.0</v>
      </c>
      <c r="D44" s="59" t="s">
        <v>52</v>
      </c>
      <c r="E44" s="60" t="s">
        <v>18</v>
      </c>
      <c r="F44" s="36">
        <v>4.29</v>
      </c>
      <c r="G44" s="37">
        <v>80.0</v>
      </c>
      <c r="H44" s="37">
        <v>0.44</v>
      </c>
      <c r="I44" s="37">
        <v>0.0</v>
      </c>
      <c r="J44" s="38">
        <v>18.9</v>
      </c>
    </row>
    <row r="45" ht="14.25" customHeight="1">
      <c r="A45" s="24"/>
      <c r="B45" s="42" t="s">
        <v>29</v>
      </c>
      <c r="C45" s="33" t="s">
        <v>25</v>
      </c>
      <c r="D45" s="34" t="s">
        <v>28</v>
      </c>
      <c r="E45" s="60" t="s">
        <v>60</v>
      </c>
      <c r="F45" s="36" t="str">
        <f>43.64*0.04</f>
        <v>1.75</v>
      </c>
      <c r="G45" s="37">
        <v>84.0</v>
      </c>
      <c r="H45" s="37">
        <v>1.96</v>
      </c>
      <c r="I45" s="37">
        <v>0.4</v>
      </c>
      <c r="J45" s="38">
        <v>17.92</v>
      </c>
    </row>
    <row r="46" ht="14.25" customHeight="1">
      <c r="A46" s="24"/>
      <c r="B46" s="41" t="s">
        <v>27</v>
      </c>
      <c r="C46" s="33" t="s">
        <v>25</v>
      </c>
      <c r="D46" s="34" t="s">
        <v>30</v>
      </c>
      <c r="E46" s="69" t="s">
        <v>60</v>
      </c>
      <c r="F46" s="70" t="str">
        <f>36.36*0.04</f>
        <v>1.45</v>
      </c>
      <c r="G46" s="37">
        <v>94.0</v>
      </c>
      <c r="H46" s="37">
        <v>3.04</v>
      </c>
      <c r="I46" s="37">
        <v>0.32</v>
      </c>
      <c r="J46" s="38">
        <v>19.68</v>
      </c>
    </row>
    <row r="47" ht="14.25" customHeight="1">
      <c r="A47" s="71"/>
      <c r="B47" s="62"/>
      <c r="C47" s="62"/>
      <c r="D47" s="62"/>
      <c r="E47" s="72"/>
      <c r="F47" s="66">
        <v>102.06</v>
      </c>
      <c r="G47" s="67" t="str">
        <f t="shared" ref="G47:J47" si="6">SUM(G39:G46)</f>
        <v>833.72</v>
      </c>
      <c r="H47" s="67" t="str">
        <f t="shared" si="6"/>
        <v>28.33</v>
      </c>
      <c r="I47" s="67" t="str">
        <f t="shared" si="6"/>
        <v>30.63</v>
      </c>
      <c r="J47" s="68" t="str">
        <f t="shared" si="6"/>
        <v>111.06</v>
      </c>
      <c r="K47" s="6"/>
      <c r="L47" s="6"/>
      <c r="M47" s="6"/>
    </row>
    <row r="48" ht="14.25" customHeight="1">
      <c r="E48" s="4"/>
      <c r="F48" s="4"/>
    </row>
    <row r="49" ht="14.25" customHeight="1">
      <c r="A49" s="75" t="s">
        <v>61</v>
      </c>
      <c r="E49" s="4"/>
      <c r="F49" s="4"/>
    </row>
    <row r="50" ht="14.25" customHeight="1">
      <c r="E50" s="4"/>
      <c r="F50" s="4"/>
    </row>
    <row r="51" ht="14.25" customHeight="1">
      <c r="A51" s="75" t="s">
        <v>62</v>
      </c>
      <c r="E51" s="4"/>
      <c r="F51" s="4"/>
    </row>
    <row r="52" ht="14.25" customHeight="1">
      <c r="E52" s="4"/>
      <c r="F52" s="4"/>
    </row>
    <row r="53" ht="14.25" customHeight="1">
      <c r="E53" s="4"/>
      <c r="F53" s="4"/>
    </row>
    <row r="54" ht="14.25" customHeight="1">
      <c r="E54" s="4"/>
      <c r="F54" s="4"/>
    </row>
    <row r="55" ht="14.25" customHeight="1">
      <c r="E55" s="4"/>
      <c r="F55" s="4"/>
    </row>
    <row r="56" ht="14.25" customHeight="1">
      <c r="E56" s="4"/>
      <c r="F56" s="4"/>
    </row>
    <row r="57" ht="14.25" customHeight="1">
      <c r="E57" s="4"/>
      <c r="F57" s="4"/>
    </row>
    <row r="58" ht="14.25" customHeight="1">
      <c r="E58" s="4"/>
      <c r="F58" s="4"/>
    </row>
    <row r="59" ht="14.25" customHeight="1">
      <c r="E59" s="4"/>
      <c r="F59" s="4"/>
    </row>
    <row r="60" ht="14.25" customHeight="1">
      <c r="E60" s="4"/>
      <c r="F60" s="4"/>
    </row>
    <row r="61" ht="14.25" customHeight="1">
      <c r="E61" s="4"/>
      <c r="F61" s="4"/>
    </row>
    <row r="62" ht="14.25" customHeight="1">
      <c r="E62" s="4"/>
      <c r="F62" s="4"/>
    </row>
    <row r="63" ht="14.25" customHeight="1">
      <c r="E63" s="4"/>
      <c r="F63" s="4"/>
    </row>
    <row r="64" ht="14.25" customHeight="1">
      <c r="E64" s="4"/>
      <c r="F64" s="4"/>
    </row>
    <row r="65" ht="14.25" customHeight="1">
      <c r="E65" s="4"/>
      <c r="F65" s="4"/>
    </row>
    <row r="66" ht="14.25" customHeight="1">
      <c r="E66" s="4"/>
      <c r="F66" s="4"/>
    </row>
    <row r="67" ht="14.25" customHeight="1">
      <c r="E67" s="4"/>
      <c r="F67" s="4"/>
    </row>
    <row r="68" ht="14.25" customHeight="1">
      <c r="E68" s="4"/>
      <c r="F68" s="4"/>
    </row>
    <row r="69" ht="14.25" customHeight="1">
      <c r="E69" s="4"/>
      <c r="F69" s="4"/>
    </row>
    <row r="70" ht="14.25" customHeight="1">
      <c r="E70" s="4"/>
      <c r="F70" s="4"/>
    </row>
    <row r="71" ht="14.25" customHeight="1">
      <c r="E71" s="4"/>
      <c r="F71" s="4"/>
    </row>
    <row r="72" ht="14.25" customHeight="1">
      <c r="E72" s="4"/>
      <c r="F72" s="4"/>
    </row>
    <row r="73" ht="14.25" customHeight="1">
      <c r="E73" s="4"/>
      <c r="F73" s="4"/>
    </row>
    <row r="74" ht="14.25" customHeight="1">
      <c r="E74" s="4"/>
      <c r="F74" s="4"/>
    </row>
    <row r="75" ht="14.25" customHeight="1">
      <c r="E75" s="4"/>
      <c r="F75" s="4"/>
    </row>
    <row r="76" ht="14.25" customHeight="1">
      <c r="E76" s="4"/>
      <c r="F76" s="4"/>
    </row>
    <row r="77" ht="14.25" customHeight="1">
      <c r="E77" s="4"/>
      <c r="F77" s="4"/>
    </row>
    <row r="78" ht="14.25" customHeight="1">
      <c r="E78" s="4"/>
      <c r="F78" s="4"/>
    </row>
    <row r="79" ht="14.25" customHeight="1">
      <c r="E79" s="4"/>
      <c r="F79" s="4"/>
    </row>
    <row r="80" ht="14.25" customHeight="1">
      <c r="E80" s="4"/>
      <c r="F80" s="4"/>
    </row>
    <row r="81" ht="14.25" customHeight="1">
      <c r="E81" s="4"/>
      <c r="F81" s="4"/>
    </row>
    <row r="82" ht="14.25" customHeight="1">
      <c r="E82" s="4"/>
      <c r="F82" s="4"/>
    </row>
    <row r="83" ht="14.25" customHeight="1">
      <c r="E83" s="4"/>
      <c r="F83" s="4"/>
    </row>
    <row r="84" ht="14.25" customHeight="1">
      <c r="E84" s="4"/>
      <c r="F84" s="4"/>
    </row>
    <row r="85" ht="14.25" customHeight="1">
      <c r="E85" s="4"/>
      <c r="F85" s="4"/>
    </row>
    <row r="86" ht="14.25" customHeight="1">
      <c r="E86" s="4"/>
      <c r="F86" s="4"/>
    </row>
    <row r="87" ht="14.25" customHeight="1">
      <c r="E87" s="4"/>
      <c r="F87" s="4"/>
    </row>
    <row r="88" ht="14.25" customHeight="1">
      <c r="E88" s="4"/>
      <c r="F88" s="4"/>
    </row>
    <row r="89" ht="14.25" customHeight="1">
      <c r="E89" s="4"/>
      <c r="F89" s="4"/>
    </row>
    <row r="90" ht="14.25" customHeight="1">
      <c r="E90" s="4"/>
      <c r="F90" s="4"/>
    </row>
    <row r="91" ht="14.25" customHeight="1">
      <c r="E91" s="4"/>
      <c r="F91" s="4"/>
    </row>
    <row r="92" ht="14.25" customHeight="1">
      <c r="E92" s="4"/>
      <c r="F92" s="4"/>
    </row>
    <row r="93" ht="14.25" customHeight="1">
      <c r="E93" s="4"/>
      <c r="F93" s="4"/>
    </row>
    <row r="94" ht="14.25" customHeight="1">
      <c r="E94" s="4"/>
      <c r="F94" s="4"/>
    </row>
    <row r="95" ht="14.25" customHeight="1">
      <c r="E95" s="4"/>
      <c r="F95" s="4"/>
    </row>
    <row r="96" ht="14.25" customHeight="1">
      <c r="E96" s="4"/>
      <c r="F96" s="4"/>
    </row>
    <row r="97" ht="14.25" customHeight="1">
      <c r="E97" s="4"/>
      <c r="F97" s="4"/>
    </row>
    <row r="98" ht="14.25" customHeight="1">
      <c r="E98" s="4"/>
      <c r="F98" s="4"/>
    </row>
    <row r="99" ht="14.25" customHeight="1">
      <c r="E99" s="4"/>
      <c r="F99" s="4"/>
    </row>
    <row r="100" ht="14.25" customHeight="1">
      <c r="E100" s="4"/>
      <c r="F100" s="4"/>
    </row>
  </sheetData>
  <mergeCells count="4">
    <mergeCell ref="B1:D1"/>
    <mergeCell ref="B6:B7"/>
    <mergeCell ref="B29:B30"/>
    <mergeCell ref="I1:J1"/>
  </mergeCells>
  <printOptions/>
  <pageMargins bottom="0.15748031496062992" footer="0.0" header="0.0" left="0.2362204724409449" right="0.2362204724409449" top="0.1574803149606299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63"/>
    <col customWidth="1" min="5" max="5" width="7.13"/>
    <col customWidth="1" min="6" max="6" width="6.25"/>
    <col customWidth="1" min="7" max="7" width="6.75"/>
    <col customWidth="1" min="8" max="8" width="5.38"/>
    <col customWidth="1" min="9" max="9" width="5.75"/>
    <col customWidth="1" min="10" max="10" width="8.88"/>
    <col customWidth="1" min="11" max="11" width="7.75"/>
  </cols>
  <sheetData>
    <row r="1" ht="28.5" customHeight="1">
      <c r="A1" s="6" t="s">
        <v>0</v>
      </c>
      <c r="B1" s="1" t="s">
        <v>1</v>
      </c>
      <c r="C1" s="2"/>
      <c r="D1" s="3"/>
      <c r="E1" s="76" t="s">
        <v>2</v>
      </c>
      <c r="F1" s="77"/>
      <c r="G1" s="6"/>
      <c r="H1" s="6" t="s">
        <v>3</v>
      </c>
      <c r="I1" s="78"/>
      <c r="J1" s="78">
        <v>45180.0</v>
      </c>
      <c r="K1" s="6"/>
    </row>
    <row r="2" ht="14.25" customHeight="1">
      <c r="A2" s="6"/>
      <c r="B2" s="79" t="s">
        <v>63</v>
      </c>
      <c r="C2" s="6"/>
      <c r="D2" s="6"/>
      <c r="E2" s="76"/>
      <c r="F2" s="76"/>
      <c r="G2" s="6"/>
      <c r="H2" s="6"/>
      <c r="I2" s="6"/>
      <c r="J2" s="6"/>
      <c r="K2" s="6"/>
    </row>
    <row r="3" ht="14.25" customHeight="1">
      <c r="A3" s="80" t="s">
        <v>5</v>
      </c>
      <c r="B3" s="81" t="s">
        <v>6</v>
      </c>
      <c r="C3" s="81" t="s">
        <v>7</v>
      </c>
      <c r="D3" s="81" t="s">
        <v>8</v>
      </c>
      <c r="E3" s="82" t="s">
        <v>9</v>
      </c>
      <c r="F3" s="82" t="s">
        <v>10</v>
      </c>
      <c r="G3" s="83" t="s">
        <v>11</v>
      </c>
      <c r="H3" s="81" t="s">
        <v>12</v>
      </c>
      <c r="I3" s="81" t="s">
        <v>13</v>
      </c>
      <c r="J3" s="84" t="s">
        <v>14</v>
      </c>
      <c r="K3" s="85"/>
    </row>
    <row r="4" ht="14.25" customHeight="1">
      <c r="A4" s="15" t="s">
        <v>15</v>
      </c>
      <c r="B4" s="16" t="s">
        <v>16</v>
      </c>
      <c r="C4" s="17">
        <v>26.0</v>
      </c>
      <c r="D4" s="18" t="s">
        <v>17</v>
      </c>
      <c r="E4" s="19" t="s">
        <v>18</v>
      </c>
      <c r="F4" s="20" t="str">
        <f>24.89*200/200</f>
        <v>24.89</v>
      </c>
      <c r="G4" s="21">
        <v>202.79</v>
      </c>
      <c r="H4" s="21">
        <v>5.47</v>
      </c>
      <c r="I4" s="21">
        <v>6.11</v>
      </c>
      <c r="J4" s="22">
        <v>31.48</v>
      </c>
      <c r="K4" s="85"/>
    </row>
    <row r="5" ht="15.75" customHeight="1">
      <c r="A5" s="24"/>
      <c r="B5" s="25" t="s">
        <v>19</v>
      </c>
      <c r="C5" s="26">
        <v>36.0</v>
      </c>
      <c r="D5" s="27" t="s">
        <v>20</v>
      </c>
      <c r="E5" s="28" t="s">
        <v>18</v>
      </c>
      <c r="F5" s="29">
        <v>16.59</v>
      </c>
      <c r="G5" s="30">
        <v>88.41</v>
      </c>
      <c r="H5" s="30">
        <v>3.09</v>
      </c>
      <c r="I5" s="30">
        <v>2.29</v>
      </c>
      <c r="J5" s="31">
        <v>13.87</v>
      </c>
      <c r="K5" s="6"/>
    </row>
    <row r="6" ht="14.25" customHeight="1">
      <c r="A6" s="24"/>
      <c r="B6" s="32" t="s">
        <v>21</v>
      </c>
      <c r="C6" s="33">
        <v>3.0</v>
      </c>
      <c r="D6" s="34" t="s">
        <v>22</v>
      </c>
      <c r="E6" s="35">
        <v>10.0</v>
      </c>
      <c r="F6" s="36">
        <v>13.06</v>
      </c>
      <c r="G6" s="37">
        <v>65.0</v>
      </c>
      <c r="H6" s="37">
        <v>0.08</v>
      </c>
      <c r="I6" s="37">
        <v>7.15</v>
      </c>
      <c r="J6" s="38">
        <v>0.13</v>
      </c>
      <c r="K6" s="6"/>
    </row>
    <row r="7" ht="14.25" customHeight="1">
      <c r="A7" s="24"/>
      <c r="B7" s="39"/>
      <c r="C7" s="33">
        <v>6.0</v>
      </c>
      <c r="D7" s="34" t="s">
        <v>23</v>
      </c>
      <c r="E7" s="35">
        <v>12.0</v>
      </c>
      <c r="F7" s="36" t="str">
        <f>11.27*12/10</f>
        <v>13.52</v>
      </c>
      <c r="G7" s="37">
        <v>35.0</v>
      </c>
      <c r="H7" s="37">
        <v>2.63</v>
      </c>
      <c r="I7" s="37">
        <v>2.66</v>
      </c>
      <c r="J7" s="38">
        <v>0.0</v>
      </c>
      <c r="K7" s="6"/>
    </row>
    <row r="8" ht="14.25" customHeight="1">
      <c r="A8" s="24"/>
      <c r="B8" s="40" t="s">
        <v>24</v>
      </c>
      <c r="C8" s="33" t="s">
        <v>25</v>
      </c>
      <c r="D8" s="34" t="s">
        <v>26</v>
      </c>
      <c r="E8" s="35">
        <v>40.0</v>
      </c>
      <c r="F8" s="36" t="str">
        <f>152.4*0.04*1.33</f>
        <v>8.11</v>
      </c>
      <c r="G8" s="37">
        <v>88.2</v>
      </c>
      <c r="H8" s="37">
        <v>4.92</v>
      </c>
      <c r="I8" s="37">
        <v>1.88</v>
      </c>
      <c r="J8" s="38">
        <v>12.76</v>
      </c>
      <c r="K8" s="6"/>
    </row>
    <row r="9" ht="14.25" customHeight="1">
      <c r="A9" s="24"/>
      <c r="B9" s="41" t="s">
        <v>27</v>
      </c>
      <c r="C9" s="33" t="s">
        <v>25</v>
      </c>
      <c r="D9" s="34" t="s">
        <v>28</v>
      </c>
      <c r="E9" s="35">
        <v>20.0</v>
      </c>
      <c r="F9" s="36">
        <v>1.01</v>
      </c>
      <c r="G9" s="37">
        <v>42.0</v>
      </c>
      <c r="H9" s="37">
        <v>0.98</v>
      </c>
      <c r="I9" s="37">
        <v>0.2</v>
      </c>
      <c r="J9" s="38">
        <v>8.96</v>
      </c>
      <c r="K9" s="6"/>
    </row>
    <row r="10" ht="14.25" customHeight="1">
      <c r="A10" s="24"/>
      <c r="B10" s="42" t="s">
        <v>29</v>
      </c>
      <c r="C10" s="33" t="s">
        <v>25</v>
      </c>
      <c r="D10" s="34" t="s">
        <v>30</v>
      </c>
      <c r="E10" s="35">
        <v>20.0</v>
      </c>
      <c r="F10" s="36">
        <v>0.82</v>
      </c>
      <c r="G10" s="37">
        <v>47.0</v>
      </c>
      <c r="H10" s="37">
        <v>1.52</v>
      </c>
      <c r="I10" s="37">
        <v>0.16</v>
      </c>
      <c r="J10" s="38">
        <v>9.84</v>
      </c>
      <c r="K10" s="6"/>
    </row>
    <row r="11" ht="14.25" customHeight="1">
      <c r="A11" s="43"/>
      <c r="B11" s="44"/>
      <c r="C11" s="45"/>
      <c r="D11" s="46"/>
      <c r="E11" s="47"/>
      <c r="F11" s="48" t="str">
        <f t="shared" ref="F11:J11" si="1">SUM(F4:F10)</f>
        <v>78.00</v>
      </c>
      <c r="G11" s="49" t="str">
        <f t="shared" si="1"/>
        <v>568.40</v>
      </c>
      <c r="H11" s="49" t="str">
        <f t="shared" si="1"/>
        <v>18.69</v>
      </c>
      <c r="I11" s="49" t="str">
        <f t="shared" si="1"/>
        <v>20.45</v>
      </c>
      <c r="J11" s="50" t="str">
        <f t="shared" si="1"/>
        <v>77.04</v>
      </c>
      <c r="K11" s="6"/>
    </row>
    <row r="12" ht="14.25" customHeight="1">
      <c r="A12" s="15"/>
      <c r="B12" s="16" t="s">
        <v>64</v>
      </c>
      <c r="C12" s="17">
        <v>7.0</v>
      </c>
      <c r="D12" s="18" t="s">
        <v>65</v>
      </c>
      <c r="E12" s="19" t="s">
        <v>59</v>
      </c>
      <c r="F12" s="20">
        <v>26.33</v>
      </c>
      <c r="G12" s="21">
        <v>163.0</v>
      </c>
      <c r="H12" s="21">
        <v>3.75</v>
      </c>
      <c r="I12" s="21">
        <v>5.47</v>
      </c>
      <c r="J12" s="22">
        <v>21.98</v>
      </c>
      <c r="K12" s="6"/>
    </row>
    <row r="13" ht="14.25" customHeight="1">
      <c r="A13" s="86"/>
      <c r="B13" s="42" t="s">
        <v>43</v>
      </c>
      <c r="C13" s="58">
        <v>71.0</v>
      </c>
      <c r="D13" s="59" t="s">
        <v>44</v>
      </c>
      <c r="E13" s="60" t="s">
        <v>57</v>
      </c>
      <c r="F13" s="36">
        <v>37.51</v>
      </c>
      <c r="G13" s="37">
        <v>211.13</v>
      </c>
      <c r="H13" s="37">
        <v>11.5</v>
      </c>
      <c r="I13" s="37">
        <v>13.55</v>
      </c>
      <c r="J13" s="38">
        <v>10.79</v>
      </c>
      <c r="K13" s="6"/>
    </row>
    <row r="14" ht="14.25" customHeight="1">
      <c r="A14" s="86"/>
      <c r="B14" s="42" t="s">
        <v>24</v>
      </c>
      <c r="C14" s="58">
        <v>31.0</v>
      </c>
      <c r="D14" s="59" t="s">
        <v>46</v>
      </c>
      <c r="E14" s="60" t="s">
        <v>66</v>
      </c>
      <c r="F14" s="36" t="str">
        <f>5.2*25/20</f>
        <v>6.50</v>
      </c>
      <c r="G14" s="37">
        <v>10.33</v>
      </c>
      <c r="H14" s="37">
        <v>0.29</v>
      </c>
      <c r="I14" s="37">
        <v>0.39</v>
      </c>
      <c r="J14" s="38">
        <v>1.36</v>
      </c>
      <c r="K14" s="6"/>
    </row>
    <row r="15" ht="14.25" customHeight="1">
      <c r="A15" s="86"/>
      <c r="B15" s="40" t="s">
        <v>24</v>
      </c>
      <c r="C15" s="33" t="s">
        <v>25</v>
      </c>
      <c r="D15" s="34" t="s">
        <v>26</v>
      </c>
      <c r="E15" s="35">
        <v>40.0</v>
      </c>
      <c r="F15" s="36" t="str">
        <f>152.4*0.04*1.33</f>
        <v>8.11</v>
      </c>
      <c r="G15" s="37">
        <v>88.2</v>
      </c>
      <c r="H15" s="37">
        <v>4.92</v>
      </c>
      <c r="I15" s="37">
        <v>1.88</v>
      </c>
      <c r="J15" s="38">
        <v>12.76</v>
      </c>
      <c r="K15" s="6"/>
    </row>
    <row r="16" ht="14.25" customHeight="1">
      <c r="A16" s="86"/>
      <c r="B16" s="42" t="s">
        <v>51</v>
      </c>
      <c r="C16" s="58">
        <v>25.0</v>
      </c>
      <c r="D16" s="59" t="s">
        <v>67</v>
      </c>
      <c r="E16" s="60" t="s">
        <v>18</v>
      </c>
      <c r="F16" s="36">
        <v>17.82</v>
      </c>
      <c r="G16" s="37">
        <v>136.0</v>
      </c>
      <c r="H16" s="37">
        <v>0.6</v>
      </c>
      <c r="I16" s="37">
        <v>0.0</v>
      </c>
      <c r="J16" s="38">
        <v>33.0</v>
      </c>
      <c r="K16" s="6"/>
    </row>
    <row r="17" ht="14.25" customHeight="1">
      <c r="A17" s="86"/>
      <c r="B17" s="42" t="s">
        <v>29</v>
      </c>
      <c r="C17" s="33" t="s">
        <v>25</v>
      </c>
      <c r="D17" s="34" t="s">
        <v>28</v>
      </c>
      <c r="E17" s="60" t="s">
        <v>68</v>
      </c>
      <c r="F17" s="36">
        <v>2.03</v>
      </c>
      <c r="G17" s="37" t="str">
        <f>63*39/30</f>
        <v>81.90</v>
      </c>
      <c r="H17" s="37" t="str">
        <f>1.47*39/30</f>
        <v>1.91</v>
      </c>
      <c r="I17" s="37" t="str">
        <f>0.3*39/30</f>
        <v>0.39</v>
      </c>
      <c r="J17" s="38" t="str">
        <f>13.44*39/30</f>
        <v>17.47</v>
      </c>
      <c r="K17" s="6"/>
    </row>
    <row r="18" ht="14.25" customHeight="1">
      <c r="A18" s="86"/>
      <c r="B18" s="41" t="s">
        <v>27</v>
      </c>
      <c r="C18" s="33" t="s">
        <v>25</v>
      </c>
      <c r="D18" s="34" t="s">
        <v>30</v>
      </c>
      <c r="E18" s="69" t="s">
        <v>68</v>
      </c>
      <c r="F18" s="70" t="str">
        <f>43.63*0.039</f>
        <v>1.70</v>
      </c>
      <c r="G18" s="37" t="str">
        <f>70.5*39/30</f>
        <v>91.65</v>
      </c>
      <c r="H18" s="37" t="str">
        <f>2.28*39/30</f>
        <v>2.96</v>
      </c>
      <c r="I18" s="37" t="str">
        <f>0.24*39/30</f>
        <v>0.31</v>
      </c>
      <c r="J18" s="38" t="str">
        <f>14.76*39/30</f>
        <v>19.19</v>
      </c>
      <c r="K18" s="6"/>
    </row>
    <row r="19" ht="14.25" customHeight="1">
      <c r="A19" s="87"/>
      <c r="B19" s="88"/>
      <c r="C19" s="88"/>
      <c r="D19" s="88"/>
      <c r="E19" s="89"/>
      <c r="F19" s="90" t="str">
        <f t="shared" ref="F19:J19" si="2">SUM(F12:F18)</f>
        <v>100.00</v>
      </c>
      <c r="G19" s="91" t="str">
        <f t="shared" si="2"/>
        <v>782.21</v>
      </c>
      <c r="H19" s="91" t="str">
        <f t="shared" si="2"/>
        <v>25.94</v>
      </c>
      <c r="I19" s="91" t="str">
        <f t="shared" si="2"/>
        <v>21.99</v>
      </c>
      <c r="J19" s="92" t="str">
        <f t="shared" si="2"/>
        <v>116.55</v>
      </c>
      <c r="K19" s="6"/>
    </row>
    <row r="20" ht="14.25" customHeight="1">
      <c r="A20" s="93"/>
      <c r="B20" s="51" t="s">
        <v>40</v>
      </c>
      <c r="C20" s="94">
        <v>33.0</v>
      </c>
      <c r="D20" s="95" t="s">
        <v>69</v>
      </c>
      <c r="E20" s="96" t="s">
        <v>70</v>
      </c>
      <c r="F20" s="97" t="str">
        <f>16.98*240/245+2.45+9.8*0.5</f>
        <v>23.98</v>
      </c>
      <c r="G20" s="98">
        <v>100.0</v>
      </c>
      <c r="H20" s="98">
        <v>1.82</v>
      </c>
      <c r="I20" s="98">
        <v>6.18</v>
      </c>
      <c r="J20" s="99">
        <v>7.73</v>
      </c>
      <c r="K20" s="6"/>
    </row>
    <row r="21" ht="14.25" customHeight="1">
      <c r="A21" s="86"/>
      <c r="B21" s="100" t="s">
        <v>64</v>
      </c>
      <c r="C21" s="33">
        <v>7.0</v>
      </c>
      <c r="D21" s="34" t="s">
        <v>65</v>
      </c>
      <c r="E21" s="60" t="s">
        <v>59</v>
      </c>
      <c r="F21" s="36">
        <v>26.33</v>
      </c>
      <c r="G21" s="37">
        <v>163.0</v>
      </c>
      <c r="H21" s="37">
        <v>3.75</v>
      </c>
      <c r="I21" s="37">
        <v>5.47</v>
      </c>
      <c r="J21" s="38">
        <v>21.98</v>
      </c>
      <c r="K21" s="6"/>
    </row>
    <row r="22" ht="14.25" customHeight="1">
      <c r="A22" s="86"/>
      <c r="B22" s="42" t="s">
        <v>43</v>
      </c>
      <c r="C22" s="58">
        <v>71.0</v>
      </c>
      <c r="D22" s="59" t="s">
        <v>44</v>
      </c>
      <c r="E22" s="60" t="s">
        <v>57</v>
      </c>
      <c r="F22" s="36">
        <v>37.51</v>
      </c>
      <c r="G22" s="37">
        <v>211.13</v>
      </c>
      <c r="H22" s="37">
        <v>11.5</v>
      </c>
      <c r="I22" s="37">
        <v>13.55</v>
      </c>
      <c r="J22" s="38">
        <v>10.79</v>
      </c>
      <c r="K22" s="6"/>
    </row>
    <row r="23" ht="14.25" customHeight="1">
      <c r="A23" s="86"/>
      <c r="B23" s="42" t="s">
        <v>24</v>
      </c>
      <c r="C23" s="58">
        <v>31.0</v>
      </c>
      <c r="D23" s="59" t="s">
        <v>46</v>
      </c>
      <c r="E23" s="60" t="s">
        <v>53</v>
      </c>
      <c r="F23" s="36" t="str">
        <f>5.2*30/20</f>
        <v>7.80</v>
      </c>
      <c r="G23" s="37" t="str">
        <f>10.33*30/25</f>
        <v>12.40</v>
      </c>
      <c r="H23" s="37" t="str">
        <f>0.29*30/25</f>
        <v>0.35</v>
      </c>
      <c r="I23" s="37" t="str">
        <f>0.39*30/25</f>
        <v>0.47</v>
      </c>
      <c r="J23" s="38" t="str">
        <f>1.36*30/25</f>
        <v>1.63</v>
      </c>
      <c r="K23" s="6"/>
    </row>
    <row r="24" ht="13.5" customHeight="1">
      <c r="A24" s="86"/>
      <c r="B24" s="40" t="s">
        <v>24</v>
      </c>
      <c r="C24" s="33" t="s">
        <v>25</v>
      </c>
      <c r="D24" s="34" t="s">
        <v>26</v>
      </c>
      <c r="E24" s="35">
        <v>40.0</v>
      </c>
      <c r="F24" s="36" t="str">
        <f>152.4*0.04*1.33</f>
        <v>8.11</v>
      </c>
      <c r="G24" s="37">
        <v>88.2</v>
      </c>
      <c r="H24" s="37">
        <v>4.92</v>
      </c>
      <c r="I24" s="37">
        <v>1.88</v>
      </c>
      <c r="J24" s="38">
        <v>12.76</v>
      </c>
      <c r="K24" s="6"/>
    </row>
    <row r="25" ht="14.25" customHeight="1">
      <c r="A25" s="86"/>
      <c r="B25" s="42" t="s">
        <v>51</v>
      </c>
      <c r="C25" s="58">
        <v>25.0</v>
      </c>
      <c r="D25" s="59" t="s">
        <v>67</v>
      </c>
      <c r="E25" s="60" t="s">
        <v>18</v>
      </c>
      <c r="F25" s="36">
        <v>17.82</v>
      </c>
      <c r="G25" s="37">
        <v>136.0</v>
      </c>
      <c r="H25" s="37">
        <v>0.6</v>
      </c>
      <c r="I25" s="37">
        <v>0.0</v>
      </c>
      <c r="J25" s="38">
        <v>33.0</v>
      </c>
      <c r="K25" s="6"/>
    </row>
    <row r="26" ht="14.25" customHeight="1">
      <c r="A26" s="86"/>
      <c r="B26" s="42" t="s">
        <v>29</v>
      </c>
      <c r="C26" s="33" t="s">
        <v>25</v>
      </c>
      <c r="D26" s="34" t="s">
        <v>28</v>
      </c>
      <c r="E26" s="60" t="s">
        <v>71</v>
      </c>
      <c r="F26" s="36">
        <v>1.88</v>
      </c>
      <c r="G26" s="37" t="str">
        <f>63*36/30</f>
        <v>75.60</v>
      </c>
      <c r="H26" s="37" t="str">
        <f>1.47*36/30</f>
        <v>1.76</v>
      </c>
      <c r="I26" s="37" t="str">
        <f>0.3*36/30</f>
        <v>0.36</v>
      </c>
      <c r="J26" s="38" t="str">
        <f>13.44*36/30</f>
        <v>16.13</v>
      </c>
      <c r="K26" s="6"/>
    </row>
    <row r="27" ht="14.25" customHeight="1">
      <c r="A27" s="86"/>
      <c r="B27" s="41" t="s">
        <v>27</v>
      </c>
      <c r="C27" s="33" t="s">
        <v>25</v>
      </c>
      <c r="D27" s="34" t="s">
        <v>30</v>
      </c>
      <c r="E27" s="69" t="s">
        <v>71</v>
      </c>
      <c r="F27" s="70" t="str">
        <f>43.63*0.036</f>
        <v>1.57</v>
      </c>
      <c r="G27" s="37" t="str">
        <f>70.5*36/30</f>
        <v>84.60</v>
      </c>
      <c r="H27" s="37" t="str">
        <f>2.28*36/30</f>
        <v>2.74</v>
      </c>
      <c r="I27" s="37" t="str">
        <f>0.24*36/30</f>
        <v>0.29</v>
      </c>
      <c r="J27" s="38" t="str">
        <f>14.76*36/30</f>
        <v>17.71</v>
      </c>
      <c r="K27" s="6"/>
    </row>
    <row r="28" ht="14.25" customHeight="1">
      <c r="A28" s="87"/>
      <c r="B28" s="88"/>
      <c r="C28" s="88"/>
      <c r="D28" s="88"/>
      <c r="E28" s="89"/>
      <c r="F28" s="90" t="str">
        <f t="shared" ref="F28:J28" si="3">SUM(F20:F27)</f>
        <v>125.00</v>
      </c>
      <c r="G28" s="91" t="str">
        <f t="shared" si="3"/>
        <v>870.93</v>
      </c>
      <c r="H28" s="91" t="str">
        <f t="shared" si="3"/>
        <v>27.44</v>
      </c>
      <c r="I28" s="91" t="str">
        <f t="shared" si="3"/>
        <v>28.20</v>
      </c>
      <c r="J28" s="92" t="str">
        <f t="shared" si="3"/>
        <v>121.73</v>
      </c>
      <c r="K28" s="6"/>
    </row>
    <row r="29" ht="14.25" customHeight="1">
      <c r="A29" s="6"/>
      <c r="B29" s="6"/>
      <c r="C29" s="6"/>
      <c r="D29" s="6"/>
      <c r="E29" s="4"/>
      <c r="F29" s="4"/>
      <c r="G29" s="6"/>
      <c r="H29" s="6"/>
      <c r="I29" s="6"/>
      <c r="J29" s="6"/>
      <c r="K29" s="6"/>
    </row>
    <row r="30" ht="14.25" customHeight="1">
      <c r="A30" s="75" t="s">
        <v>61</v>
      </c>
      <c r="B30" s="6"/>
      <c r="C30" s="6"/>
      <c r="D30" s="6"/>
      <c r="E30" s="4"/>
      <c r="F30" s="4"/>
      <c r="G30" s="6"/>
      <c r="H30" s="6"/>
      <c r="I30" s="6"/>
      <c r="J30" s="6"/>
      <c r="K30" s="6"/>
    </row>
    <row r="31" ht="14.25" customHeight="1">
      <c r="A31" s="6"/>
      <c r="B31" s="6"/>
      <c r="C31" s="6"/>
      <c r="D31" s="6"/>
      <c r="E31" s="4"/>
      <c r="F31" s="4"/>
      <c r="G31" s="6"/>
      <c r="H31" s="6"/>
      <c r="I31" s="6"/>
      <c r="J31" s="6"/>
      <c r="K31" s="6"/>
    </row>
    <row r="32" ht="14.25" customHeight="1">
      <c r="A32" s="75" t="s">
        <v>62</v>
      </c>
      <c r="B32" s="6"/>
      <c r="C32" s="6"/>
      <c r="D32" s="6"/>
      <c r="E32" s="4"/>
      <c r="F32" s="4"/>
      <c r="G32" s="6"/>
      <c r="H32" s="6"/>
      <c r="I32" s="6"/>
      <c r="J32" s="6"/>
      <c r="K32" s="6"/>
    </row>
    <row r="33" ht="14.25" customHeight="1">
      <c r="A33" s="6"/>
      <c r="B33" s="6"/>
      <c r="C33" s="6"/>
      <c r="D33" s="6"/>
      <c r="E33" s="4"/>
      <c r="F33" s="4"/>
      <c r="G33" s="6"/>
      <c r="H33" s="6"/>
      <c r="I33" s="6"/>
      <c r="J33" s="6"/>
      <c r="K33" s="6"/>
    </row>
    <row r="34" ht="14.25" customHeight="1">
      <c r="A34" s="6"/>
      <c r="B34" s="6"/>
      <c r="C34" s="6"/>
      <c r="D34" s="6"/>
      <c r="E34" s="76"/>
      <c r="F34" s="76"/>
      <c r="G34" s="6"/>
      <c r="H34" s="6"/>
      <c r="I34" s="6"/>
      <c r="J34" s="6"/>
      <c r="K34" s="6"/>
    </row>
    <row r="35" ht="14.25" customHeight="1">
      <c r="A35" s="6"/>
      <c r="B35" s="6"/>
      <c r="C35" s="6"/>
      <c r="D35" s="6"/>
      <c r="E35" s="76"/>
      <c r="F35" s="76"/>
      <c r="G35" s="6"/>
      <c r="H35" s="6"/>
      <c r="I35" s="6"/>
      <c r="J35" s="6"/>
      <c r="K35" s="6"/>
    </row>
    <row r="36" ht="14.25" customHeight="1">
      <c r="A36" s="6"/>
      <c r="B36" s="6"/>
      <c r="C36" s="6"/>
      <c r="D36" s="6"/>
      <c r="E36" s="76"/>
      <c r="F36" s="76"/>
      <c r="G36" s="6"/>
      <c r="H36" s="6"/>
      <c r="I36" s="6"/>
      <c r="J36" s="6"/>
      <c r="K36" s="6"/>
    </row>
    <row r="37" ht="14.25" customHeight="1">
      <c r="A37" s="6"/>
      <c r="B37" s="6"/>
      <c r="C37" s="6"/>
      <c r="D37" s="6"/>
      <c r="E37" s="76"/>
      <c r="F37" s="76"/>
      <c r="G37" s="6"/>
      <c r="H37" s="6"/>
      <c r="I37" s="6"/>
      <c r="J37" s="6"/>
      <c r="K37" s="6"/>
    </row>
    <row r="38" ht="14.25" customHeight="1">
      <c r="A38" s="6"/>
      <c r="B38" s="6"/>
      <c r="C38" s="6"/>
      <c r="D38" s="6"/>
      <c r="E38" s="76"/>
      <c r="F38" s="76"/>
      <c r="G38" s="6"/>
      <c r="H38" s="6"/>
      <c r="I38" s="6"/>
      <c r="J38" s="6"/>
      <c r="K38" s="6"/>
    </row>
    <row r="39" ht="14.25" customHeight="1">
      <c r="A39" s="6"/>
      <c r="B39" s="6"/>
      <c r="C39" s="6"/>
      <c r="D39" s="6"/>
      <c r="E39" s="76"/>
      <c r="F39" s="76"/>
      <c r="G39" s="6"/>
      <c r="H39" s="6"/>
      <c r="I39" s="6"/>
      <c r="J39" s="6"/>
      <c r="K39" s="6"/>
    </row>
    <row r="40" ht="14.25" customHeight="1">
      <c r="A40" s="6"/>
      <c r="B40" s="6"/>
      <c r="C40" s="6"/>
      <c r="D40" s="6"/>
      <c r="E40" s="76"/>
      <c r="F40" s="76"/>
      <c r="G40" s="6"/>
      <c r="H40" s="6"/>
      <c r="I40" s="6"/>
      <c r="J40" s="6"/>
      <c r="K40" s="6"/>
    </row>
    <row r="41" ht="14.25" customHeight="1">
      <c r="A41" s="6"/>
      <c r="B41" s="6"/>
      <c r="C41" s="6"/>
      <c r="D41" s="6"/>
      <c r="E41" s="76"/>
      <c r="F41" s="76"/>
      <c r="G41" s="6"/>
      <c r="H41" s="6"/>
      <c r="I41" s="6"/>
      <c r="J41" s="6"/>
      <c r="K41" s="6"/>
    </row>
    <row r="42" ht="14.25" customHeight="1">
      <c r="A42" s="6"/>
      <c r="B42" s="6"/>
      <c r="C42" s="6"/>
      <c r="D42" s="6"/>
      <c r="E42" s="76"/>
      <c r="F42" s="76"/>
      <c r="G42" s="6"/>
      <c r="H42" s="6"/>
      <c r="I42" s="6"/>
      <c r="J42" s="6"/>
      <c r="K42" s="6"/>
    </row>
    <row r="43" ht="14.25" customHeight="1">
      <c r="A43" s="6"/>
      <c r="B43" s="6"/>
      <c r="C43" s="6"/>
      <c r="D43" s="6"/>
      <c r="E43" s="76"/>
      <c r="F43" s="76"/>
      <c r="G43" s="6"/>
      <c r="H43" s="6"/>
      <c r="I43" s="6"/>
      <c r="J43" s="6"/>
      <c r="K43" s="6"/>
    </row>
    <row r="44" ht="14.25" customHeight="1">
      <c r="A44" s="6"/>
      <c r="B44" s="6"/>
      <c r="C44" s="6"/>
      <c r="D44" s="6"/>
      <c r="E44" s="76"/>
      <c r="F44" s="76"/>
      <c r="G44" s="6"/>
      <c r="H44" s="6"/>
      <c r="I44" s="6"/>
      <c r="J44" s="6"/>
      <c r="K44" s="6"/>
    </row>
    <row r="45" ht="14.25" customHeight="1">
      <c r="A45" s="6"/>
      <c r="B45" s="6"/>
      <c r="C45" s="6"/>
      <c r="D45" s="6"/>
      <c r="E45" s="76"/>
      <c r="F45" s="76"/>
      <c r="G45" s="6"/>
      <c r="H45" s="6"/>
      <c r="I45" s="6"/>
      <c r="J45" s="6"/>
      <c r="K45" s="6"/>
    </row>
    <row r="46" ht="14.25" customHeight="1">
      <c r="A46" s="6"/>
      <c r="B46" s="6"/>
      <c r="C46" s="6"/>
      <c r="D46" s="6"/>
      <c r="E46" s="76"/>
      <c r="F46" s="76"/>
      <c r="G46" s="6"/>
      <c r="H46" s="6"/>
      <c r="I46" s="6"/>
      <c r="J46" s="6"/>
      <c r="K46" s="6"/>
    </row>
    <row r="47" ht="14.25" customHeight="1">
      <c r="A47" s="6"/>
      <c r="B47" s="6"/>
      <c r="C47" s="6"/>
      <c r="D47" s="6"/>
      <c r="E47" s="76"/>
      <c r="F47" s="76"/>
      <c r="G47" s="6"/>
      <c r="H47" s="6"/>
      <c r="I47" s="6"/>
      <c r="J47" s="6"/>
      <c r="K47" s="6"/>
    </row>
    <row r="48" ht="14.25" customHeight="1">
      <c r="A48" s="6"/>
      <c r="B48" s="6"/>
      <c r="C48" s="6"/>
      <c r="D48" s="6"/>
      <c r="E48" s="76"/>
      <c r="F48" s="76"/>
      <c r="G48" s="6"/>
      <c r="H48" s="6"/>
      <c r="I48" s="6"/>
      <c r="J48" s="6"/>
      <c r="K48" s="6"/>
    </row>
    <row r="49" ht="14.25" customHeight="1">
      <c r="A49" s="6"/>
      <c r="B49" s="6"/>
      <c r="C49" s="6"/>
      <c r="D49" s="6"/>
      <c r="E49" s="76"/>
      <c r="F49" s="76"/>
      <c r="G49" s="6"/>
      <c r="H49" s="6"/>
      <c r="I49" s="6"/>
      <c r="J49" s="6"/>
      <c r="K49" s="6"/>
    </row>
    <row r="50" ht="14.25" customHeight="1">
      <c r="A50" s="6"/>
      <c r="B50" s="6"/>
      <c r="C50" s="6"/>
      <c r="D50" s="6"/>
      <c r="E50" s="76"/>
      <c r="F50" s="76"/>
      <c r="G50" s="6"/>
      <c r="H50" s="6"/>
      <c r="I50" s="6"/>
      <c r="J50" s="6"/>
      <c r="K50" s="6"/>
    </row>
    <row r="51" ht="14.25" customHeight="1">
      <c r="A51" s="6"/>
      <c r="B51" s="6"/>
      <c r="C51" s="6"/>
      <c r="D51" s="6"/>
      <c r="E51" s="76"/>
      <c r="F51" s="76"/>
      <c r="G51" s="6"/>
      <c r="H51" s="6"/>
      <c r="I51" s="6"/>
      <c r="J51" s="6"/>
      <c r="K51" s="6"/>
    </row>
    <row r="52" ht="14.25" customHeight="1">
      <c r="A52" s="6"/>
      <c r="B52" s="6"/>
      <c r="C52" s="6"/>
      <c r="D52" s="6"/>
      <c r="E52" s="76"/>
      <c r="F52" s="76"/>
      <c r="G52" s="6"/>
      <c r="H52" s="6"/>
      <c r="I52" s="6"/>
      <c r="J52" s="6"/>
      <c r="K52" s="6"/>
    </row>
    <row r="53" ht="14.25" customHeight="1">
      <c r="A53" s="6"/>
      <c r="B53" s="6"/>
      <c r="C53" s="6"/>
      <c r="D53" s="6"/>
      <c r="E53" s="76"/>
      <c r="F53" s="76"/>
      <c r="G53" s="6"/>
      <c r="H53" s="6"/>
      <c r="I53" s="6"/>
      <c r="J53" s="6"/>
      <c r="K53" s="6"/>
    </row>
    <row r="54" ht="14.25" customHeight="1">
      <c r="A54" s="6"/>
      <c r="B54" s="6"/>
      <c r="C54" s="6"/>
      <c r="D54" s="6"/>
      <c r="E54" s="76"/>
      <c r="F54" s="76"/>
      <c r="G54" s="6"/>
      <c r="H54" s="6"/>
      <c r="I54" s="6"/>
      <c r="J54" s="6"/>
      <c r="K54" s="6"/>
    </row>
    <row r="55" ht="14.25" customHeight="1">
      <c r="A55" s="6"/>
      <c r="B55" s="6"/>
      <c r="C55" s="6"/>
      <c r="D55" s="6"/>
      <c r="E55" s="76"/>
      <c r="F55" s="76"/>
      <c r="G55" s="6"/>
      <c r="H55" s="6"/>
      <c r="I55" s="6"/>
      <c r="J55" s="6"/>
      <c r="K55" s="6"/>
    </row>
    <row r="56" ht="14.25" customHeight="1">
      <c r="A56" s="6"/>
      <c r="B56" s="6"/>
      <c r="C56" s="6"/>
      <c r="D56" s="6"/>
      <c r="E56" s="76"/>
      <c r="F56" s="76"/>
      <c r="G56" s="6"/>
      <c r="H56" s="6"/>
      <c r="I56" s="6"/>
      <c r="J56" s="6"/>
      <c r="K56" s="6"/>
    </row>
    <row r="57" ht="14.25" customHeight="1">
      <c r="A57" s="6"/>
      <c r="B57" s="6"/>
      <c r="C57" s="6"/>
      <c r="D57" s="6"/>
      <c r="E57" s="76"/>
      <c r="F57" s="76"/>
      <c r="G57" s="6"/>
      <c r="H57" s="6"/>
      <c r="I57" s="6"/>
      <c r="J57" s="6"/>
      <c r="K57" s="6"/>
    </row>
    <row r="58" ht="14.25" customHeight="1">
      <c r="A58" s="6"/>
      <c r="B58" s="6"/>
      <c r="C58" s="6"/>
      <c r="D58" s="6"/>
      <c r="E58" s="76"/>
      <c r="F58" s="76"/>
      <c r="G58" s="6"/>
      <c r="H58" s="6"/>
      <c r="I58" s="6"/>
      <c r="J58" s="6"/>
      <c r="K58" s="6"/>
    </row>
    <row r="59" ht="14.25" customHeight="1">
      <c r="A59" s="6"/>
      <c r="B59" s="6"/>
      <c r="C59" s="6"/>
      <c r="D59" s="6"/>
      <c r="E59" s="76"/>
      <c r="F59" s="76"/>
      <c r="G59" s="6"/>
      <c r="H59" s="6"/>
      <c r="I59" s="6"/>
      <c r="J59" s="6"/>
      <c r="K59" s="6"/>
    </row>
    <row r="60" ht="14.25" customHeight="1">
      <c r="A60" s="6"/>
      <c r="B60" s="6"/>
      <c r="C60" s="6"/>
      <c r="D60" s="6"/>
      <c r="E60" s="76"/>
      <c r="F60" s="76"/>
      <c r="G60" s="6"/>
      <c r="H60" s="6"/>
      <c r="I60" s="6"/>
      <c r="J60" s="6"/>
      <c r="K60" s="6"/>
    </row>
    <row r="61" ht="14.25" customHeight="1">
      <c r="A61" s="6"/>
      <c r="B61" s="6"/>
      <c r="C61" s="6"/>
      <c r="D61" s="6"/>
      <c r="E61" s="76"/>
      <c r="F61" s="76"/>
      <c r="G61" s="6"/>
      <c r="H61" s="6"/>
      <c r="I61" s="6"/>
      <c r="J61" s="6"/>
      <c r="K61" s="6"/>
    </row>
    <row r="62" ht="14.25" customHeight="1">
      <c r="A62" s="6"/>
      <c r="B62" s="6"/>
      <c r="C62" s="6"/>
      <c r="D62" s="6"/>
      <c r="E62" s="76"/>
      <c r="F62" s="76"/>
      <c r="G62" s="6"/>
      <c r="H62" s="6"/>
      <c r="I62" s="6"/>
      <c r="J62" s="6"/>
      <c r="K62" s="6"/>
    </row>
    <row r="63" ht="14.25" customHeight="1">
      <c r="A63" s="6"/>
      <c r="B63" s="6"/>
      <c r="C63" s="6"/>
      <c r="D63" s="6"/>
      <c r="E63" s="76"/>
      <c r="F63" s="76"/>
      <c r="G63" s="6"/>
      <c r="H63" s="6"/>
      <c r="I63" s="6"/>
      <c r="J63" s="6"/>
      <c r="K63" s="6"/>
    </row>
    <row r="64" ht="14.25" customHeight="1">
      <c r="A64" s="6"/>
      <c r="B64" s="6"/>
      <c r="C64" s="6"/>
      <c r="D64" s="6"/>
      <c r="E64" s="76"/>
      <c r="F64" s="76"/>
      <c r="G64" s="6"/>
      <c r="H64" s="6"/>
      <c r="I64" s="6"/>
      <c r="J64" s="6"/>
      <c r="K64" s="6"/>
    </row>
    <row r="65" ht="14.25" customHeight="1">
      <c r="A65" s="6"/>
      <c r="B65" s="6"/>
      <c r="C65" s="6"/>
      <c r="D65" s="6"/>
      <c r="E65" s="76"/>
      <c r="F65" s="76"/>
      <c r="G65" s="6"/>
      <c r="H65" s="6"/>
      <c r="I65" s="6"/>
      <c r="J65" s="6"/>
      <c r="K65" s="6"/>
    </row>
    <row r="66" ht="14.25" customHeight="1">
      <c r="A66" s="6"/>
      <c r="B66" s="6"/>
      <c r="C66" s="6"/>
      <c r="D66" s="6"/>
      <c r="E66" s="76"/>
      <c r="F66" s="76"/>
      <c r="G66" s="6"/>
      <c r="H66" s="6"/>
      <c r="I66" s="6"/>
      <c r="J66" s="6"/>
      <c r="K66" s="6"/>
    </row>
    <row r="67" ht="14.25" customHeight="1">
      <c r="A67" s="6"/>
      <c r="B67" s="6"/>
      <c r="C67" s="6"/>
      <c r="D67" s="6"/>
      <c r="E67" s="76"/>
      <c r="F67" s="76"/>
      <c r="G67" s="6"/>
      <c r="H67" s="6"/>
      <c r="I67" s="6"/>
      <c r="J67" s="6"/>
      <c r="K67" s="6"/>
    </row>
    <row r="68" ht="14.25" customHeight="1">
      <c r="A68" s="6"/>
      <c r="B68" s="6"/>
      <c r="C68" s="6"/>
      <c r="D68" s="6"/>
      <c r="E68" s="76"/>
      <c r="F68" s="76"/>
      <c r="G68" s="6"/>
      <c r="H68" s="6"/>
      <c r="I68" s="6"/>
      <c r="J68" s="6"/>
      <c r="K68" s="6"/>
    </row>
    <row r="69" ht="14.25" customHeight="1">
      <c r="A69" s="6"/>
      <c r="B69" s="6"/>
      <c r="C69" s="6"/>
      <c r="D69" s="6"/>
      <c r="E69" s="76"/>
      <c r="F69" s="76"/>
      <c r="G69" s="6"/>
      <c r="H69" s="6"/>
      <c r="I69" s="6"/>
      <c r="J69" s="6"/>
      <c r="K69" s="6"/>
    </row>
    <row r="70" ht="14.25" customHeight="1">
      <c r="A70" s="6"/>
      <c r="B70" s="6"/>
      <c r="C70" s="6"/>
      <c r="D70" s="6"/>
      <c r="E70" s="76"/>
      <c r="F70" s="76"/>
      <c r="G70" s="6"/>
      <c r="H70" s="6"/>
      <c r="I70" s="6"/>
      <c r="J70" s="6"/>
      <c r="K70" s="6"/>
    </row>
    <row r="71" ht="14.25" customHeight="1">
      <c r="A71" s="6"/>
      <c r="B71" s="6"/>
      <c r="C71" s="6"/>
      <c r="D71" s="6"/>
      <c r="E71" s="76"/>
      <c r="F71" s="76"/>
      <c r="G71" s="6"/>
      <c r="H71" s="6"/>
      <c r="I71" s="6"/>
      <c r="J71" s="6"/>
      <c r="K71" s="6"/>
    </row>
    <row r="72" ht="14.25" customHeight="1">
      <c r="A72" s="6"/>
      <c r="B72" s="6"/>
      <c r="C72" s="6"/>
      <c r="D72" s="6"/>
      <c r="E72" s="76"/>
      <c r="F72" s="76"/>
      <c r="G72" s="6"/>
      <c r="H72" s="6"/>
      <c r="I72" s="6"/>
      <c r="J72" s="6"/>
      <c r="K72" s="6"/>
    </row>
    <row r="73" ht="14.25" customHeight="1">
      <c r="A73" s="6"/>
      <c r="B73" s="6"/>
      <c r="C73" s="6"/>
      <c r="D73" s="6"/>
      <c r="E73" s="76"/>
      <c r="F73" s="76"/>
      <c r="G73" s="6"/>
      <c r="H73" s="6"/>
      <c r="I73" s="6"/>
      <c r="J73" s="6"/>
      <c r="K73" s="6"/>
    </row>
    <row r="74" ht="14.25" customHeight="1">
      <c r="A74" s="6"/>
      <c r="B74" s="6"/>
      <c r="C74" s="6"/>
      <c r="D74" s="6"/>
      <c r="E74" s="76"/>
      <c r="F74" s="76"/>
      <c r="G74" s="6"/>
      <c r="H74" s="6"/>
      <c r="I74" s="6"/>
      <c r="J74" s="6"/>
      <c r="K74" s="6"/>
    </row>
    <row r="75" ht="14.25" customHeight="1">
      <c r="A75" s="6"/>
      <c r="B75" s="6"/>
      <c r="C75" s="6"/>
      <c r="D75" s="6"/>
      <c r="E75" s="76"/>
      <c r="F75" s="76"/>
      <c r="G75" s="6"/>
      <c r="H75" s="6"/>
      <c r="I75" s="6"/>
      <c r="J75" s="6"/>
      <c r="K75" s="6"/>
    </row>
    <row r="76" ht="14.25" customHeight="1">
      <c r="A76" s="6"/>
      <c r="B76" s="6"/>
      <c r="C76" s="6"/>
      <c r="D76" s="6"/>
      <c r="E76" s="76"/>
      <c r="F76" s="76"/>
      <c r="G76" s="6"/>
      <c r="H76" s="6"/>
      <c r="I76" s="6"/>
      <c r="J76" s="6"/>
      <c r="K76" s="6"/>
    </row>
    <row r="77" ht="14.25" customHeight="1">
      <c r="A77" s="6"/>
      <c r="B77" s="6"/>
      <c r="C77" s="6"/>
      <c r="D77" s="6"/>
      <c r="E77" s="76"/>
      <c r="F77" s="76"/>
      <c r="G77" s="6"/>
      <c r="H77" s="6"/>
      <c r="I77" s="6"/>
      <c r="J77" s="6"/>
      <c r="K77" s="6"/>
    </row>
    <row r="78" ht="14.25" customHeight="1">
      <c r="A78" s="6"/>
      <c r="B78" s="6"/>
      <c r="C78" s="6"/>
      <c r="D78" s="6"/>
      <c r="E78" s="76"/>
      <c r="F78" s="76"/>
      <c r="G78" s="6"/>
      <c r="H78" s="6"/>
      <c r="I78" s="6"/>
      <c r="J78" s="6"/>
      <c r="K78" s="6"/>
    </row>
    <row r="79" ht="14.25" customHeight="1">
      <c r="A79" s="6"/>
      <c r="B79" s="6"/>
      <c r="C79" s="6"/>
      <c r="D79" s="6"/>
      <c r="E79" s="76"/>
      <c r="F79" s="76"/>
      <c r="G79" s="6"/>
      <c r="H79" s="6"/>
      <c r="I79" s="6"/>
      <c r="J79" s="6"/>
      <c r="K79" s="6"/>
    </row>
    <row r="80" ht="14.25" customHeight="1">
      <c r="A80" s="6"/>
      <c r="B80" s="6"/>
      <c r="C80" s="6"/>
      <c r="D80" s="6"/>
      <c r="E80" s="76"/>
      <c r="F80" s="76"/>
      <c r="G80" s="6"/>
      <c r="H80" s="6"/>
      <c r="I80" s="6"/>
      <c r="J80" s="6"/>
      <c r="K80" s="6"/>
    </row>
    <row r="81" ht="14.25" customHeight="1">
      <c r="A81" s="6"/>
      <c r="B81" s="6"/>
      <c r="C81" s="6"/>
      <c r="D81" s="6"/>
      <c r="E81" s="76"/>
      <c r="F81" s="76"/>
      <c r="G81" s="6"/>
      <c r="H81" s="6"/>
      <c r="I81" s="6"/>
      <c r="J81" s="6"/>
      <c r="K81" s="6"/>
    </row>
    <row r="82" ht="14.25" customHeight="1">
      <c r="A82" s="6"/>
      <c r="B82" s="6"/>
      <c r="C82" s="6"/>
      <c r="D82" s="6"/>
      <c r="E82" s="76"/>
      <c r="F82" s="76"/>
      <c r="G82" s="6"/>
      <c r="H82" s="6"/>
      <c r="I82" s="6"/>
      <c r="J82" s="6"/>
      <c r="K82" s="6"/>
    </row>
    <row r="83" ht="14.25" customHeight="1">
      <c r="A83" s="6"/>
      <c r="B83" s="6"/>
      <c r="C83" s="6"/>
      <c r="D83" s="6"/>
      <c r="E83" s="76"/>
      <c r="F83" s="76"/>
      <c r="G83" s="6"/>
      <c r="H83" s="6"/>
      <c r="I83" s="6"/>
      <c r="J83" s="6"/>
      <c r="K83" s="6"/>
    </row>
    <row r="84" ht="14.25" customHeight="1">
      <c r="A84" s="6"/>
      <c r="B84" s="6"/>
      <c r="C84" s="6"/>
      <c r="D84" s="6"/>
      <c r="E84" s="76"/>
      <c r="F84" s="76"/>
      <c r="G84" s="6"/>
      <c r="H84" s="6"/>
      <c r="I84" s="6"/>
      <c r="J84" s="6"/>
      <c r="K84" s="6"/>
    </row>
    <row r="85" ht="14.25" customHeight="1">
      <c r="A85" s="6"/>
      <c r="B85" s="6"/>
      <c r="C85" s="6"/>
      <c r="D85" s="6"/>
      <c r="E85" s="76"/>
      <c r="F85" s="76"/>
      <c r="G85" s="6"/>
      <c r="H85" s="6"/>
      <c r="I85" s="6"/>
      <c r="J85" s="6"/>
      <c r="K85" s="6"/>
    </row>
    <row r="86" ht="14.25" customHeight="1">
      <c r="A86" s="6"/>
      <c r="B86" s="6"/>
      <c r="C86" s="6"/>
      <c r="D86" s="6"/>
      <c r="E86" s="76"/>
      <c r="F86" s="76"/>
      <c r="G86" s="6"/>
      <c r="H86" s="6"/>
      <c r="I86" s="6"/>
      <c r="J86" s="6"/>
      <c r="K86" s="6"/>
    </row>
    <row r="87" ht="14.25" customHeight="1">
      <c r="A87" s="6"/>
      <c r="B87" s="6"/>
      <c r="C87" s="6"/>
      <c r="D87" s="6"/>
      <c r="E87" s="76"/>
      <c r="F87" s="76"/>
      <c r="G87" s="6"/>
      <c r="H87" s="6"/>
      <c r="I87" s="6"/>
      <c r="J87" s="6"/>
      <c r="K87" s="6"/>
    </row>
    <row r="88" ht="14.25" customHeight="1">
      <c r="A88" s="6"/>
      <c r="B88" s="6"/>
      <c r="C88" s="6"/>
      <c r="D88" s="6"/>
      <c r="E88" s="76"/>
      <c r="F88" s="76"/>
      <c r="G88" s="6"/>
      <c r="H88" s="6"/>
      <c r="I88" s="6"/>
      <c r="J88" s="6"/>
      <c r="K88" s="6"/>
    </row>
    <row r="89" ht="14.25" customHeight="1">
      <c r="A89" s="6"/>
      <c r="B89" s="6"/>
      <c r="C89" s="6"/>
      <c r="D89" s="6"/>
      <c r="E89" s="76"/>
      <c r="F89" s="76"/>
      <c r="G89" s="6"/>
      <c r="H89" s="6"/>
      <c r="I89" s="6"/>
      <c r="J89" s="6"/>
      <c r="K89" s="6"/>
    </row>
    <row r="90" ht="14.25" customHeight="1">
      <c r="A90" s="6"/>
      <c r="B90" s="6"/>
      <c r="C90" s="6"/>
      <c r="D90" s="6"/>
      <c r="E90" s="76"/>
      <c r="F90" s="76"/>
      <c r="G90" s="6"/>
      <c r="H90" s="6"/>
      <c r="I90" s="6"/>
      <c r="J90" s="6"/>
      <c r="K90" s="6"/>
    </row>
    <row r="91" ht="14.25" customHeight="1">
      <c r="A91" s="6"/>
      <c r="B91" s="6"/>
      <c r="C91" s="6"/>
      <c r="D91" s="6"/>
      <c r="E91" s="76"/>
      <c r="F91" s="76"/>
      <c r="G91" s="6"/>
      <c r="H91" s="6"/>
      <c r="I91" s="6"/>
      <c r="J91" s="6"/>
      <c r="K91" s="6"/>
    </row>
    <row r="92" ht="14.25" customHeight="1">
      <c r="A92" s="6"/>
      <c r="B92" s="6"/>
      <c r="C92" s="6"/>
      <c r="D92" s="6"/>
      <c r="E92" s="76"/>
      <c r="F92" s="76"/>
      <c r="G92" s="6"/>
      <c r="H92" s="6"/>
      <c r="I92" s="6"/>
      <c r="J92" s="6"/>
      <c r="K92" s="6"/>
    </row>
    <row r="93" ht="14.25" customHeight="1">
      <c r="A93" s="6"/>
      <c r="B93" s="6"/>
      <c r="C93" s="6"/>
      <c r="D93" s="6"/>
      <c r="E93" s="76"/>
      <c r="F93" s="76"/>
      <c r="G93" s="6"/>
      <c r="H93" s="6"/>
      <c r="I93" s="6"/>
      <c r="J93" s="6"/>
      <c r="K93" s="6"/>
    </row>
    <row r="94" ht="14.25" customHeight="1">
      <c r="A94" s="6"/>
      <c r="B94" s="6"/>
      <c r="C94" s="6"/>
      <c r="D94" s="6"/>
      <c r="E94" s="76"/>
      <c r="F94" s="76"/>
      <c r="G94" s="6"/>
      <c r="H94" s="6"/>
      <c r="I94" s="6"/>
      <c r="J94" s="6"/>
      <c r="K94" s="6"/>
    </row>
    <row r="95" ht="14.25" customHeight="1">
      <c r="A95" s="6"/>
      <c r="B95" s="6"/>
      <c r="C95" s="6"/>
      <c r="D95" s="6"/>
      <c r="E95" s="76"/>
      <c r="F95" s="76"/>
      <c r="G95" s="6"/>
      <c r="H95" s="6"/>
      <c r="I95" s="6"/>
      <c r="J95" s="6"/>
      <c r="K95" s="6"/>
    </row>
    <row r="96" ht="14.25" customHeight="1">
      <c r="A96" s="6"/>
      <c r="B96" s="6"/>
      <c r="C96" s="6"/>
      <c r="D96" s="6"/>
      <c r="E96" s="76"/>
      <c r="F96" s="76"/>
      <c r="G96" s="6"/>
      <c r="H96" s="6"/>
      <c r="I96" s="6"/>
      <c r="J96" s="6"/>
      <c r="K96" s="6"/>
    </row>
    <row r="97" ht="14.25" customHeight="1">
      <c r="A97" s="6"/>
      <c r="B97" s="6"/>
      <c r="C97" s="6"/>
      <c r="D97" s="6"/>
      <c r="E97" s="76"/>
      <c r="F97" s="76"/>
      <c r="G97" s="6"/>
      <c r="H97" s="6"/>
      <c r="I97" s="6"/>
      <c r="J97" s="6"/>
      <c r="K97" s="6"/>
    </row>
    <row r="98" ht="14.25" customHeight="1">
      <c r="A98" s="6"/>
      <c r="B98" s="6"/>
      <c r="C98" s="6"/>
      <c r="D98" s="6"/>
      <c r="E98" s="76"/>
      <c r="F98" s="76"/>
      <c r="G98" s="6"/>
      <c r="H98" s="6"/>
      <c r="I98" s="6"/>
      <c r="J98" s="6"/>
      <c r="K98" s="6"/>
    </row>
    <row r="99" ht="14.25" customHeight="1">
      <c r="A99" s="6"/>
      <c r="B99" s="6"/>
      <c r="C99" s="6"/>
      <c r="D99" s="6"/>
      <c r="E99" s="76"/>
      <c r="F99" s="76"/>
      <c r="G99" s="6"/>
      <c r="H99" s="6"/>
      <c r="I99" s="6"/>
      <c r="J99" s="6"/>
      <c r="K99" s="6"/>
    </row>
    <row r="100" ht="14.25" customHeight="1">
      <c r="A100" s="6"/>
      <c r="B100" s="6"/>
      <c r="C100" s="6"/>
      <c r="D100" s="6"/>
      <c r="E100" s="76"/>
      <c r="F100" s="76"/>
      <c r="G100" s="6"/>
      <c r="H100" s="6"/>
      <c r="I100" s="6"/>
      <c r="J100" s="6"/>
      <c r="K100" s="6"/>
    </row>
  </sheetData>
  <mergeCells count="2">
    <mergeCell ref="B1:D1"/>
    <mergeCell ref="B6:B7"/>
  </mergeCells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бесплатно</vt:lpstr>
      <vt:lpstr>платно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Александр Киреев</cp:lastModifiedBy>
  <cp:lastPrinted>2022-10-13T04:10:28Z</cp:lastPrinted>
  <dcterms:modified xsi:type="dcterms:W3CDTF">2023-09-11T03:27:14Z</dcterms:modified>
</cp:coreProperties>
</file>